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45" windowWidth="10830" windowHeight="9120"/>
  </bookViews>
  <sheets>
    <sheet name="технология девочки" sheetId="4" r:id="rId1"/>
    <sheet name="технология мальчики" sheetId="1" r:id="rId2"/>
  </sheets>
  <definedNames>
    <definedName name="_xlnm._FilterDatabase" localSheetId="0" hidden="1">'технология девочки'!$A$2:$U$22</definedName>
  </definedNames>
  <calcPr calcId="145621"/>
</workbook>
</file>

<file path=xl/calcChain.xml><?xml version="1.0" encoding="utf-8"?>
<calcChain xmlns="http://schemas.openxmlformats.org/spreadsheetml/2006/main">
  <c r="F16" i="1" l="1"/>
  <c r="G16" i="1"/>
  <c r="H16" i="1"/>
  <c r="F17" i="1"/>
  <c r="G17" i="1"/>
  <c r="H17" i="1"/>
  <c r="F18" i="1"/>
  <c r="M18" i="1" s="1"/>
  <c r="G18" i="1"/>
  <c r="H18" i="1"/>
  <c r="G15" i="1"/>
  <c r="H15" i="1"/>
  <c r="F15" i="1"/>
  <c r="M15" i="1" s="1"/>
  <c r="M17" i="1"/>
  <c r="F8" i="4"/>
  <c r="G8" i="4"/>
  <c r="H8" i="4"/>
  <c r="F11" i="4"/>
  <c r="G11" i="4"/>
  <c r="H11" i="4"/>
  <c r="F14" i="4"/>
  <c r="G14" i="4"/>
  <c r="H14" i="4"/>
  <c r="F9" i="4"/>
  <c r="G9" i="4"/>
  <c r="H9" i="4"/>
  <c r="F12" i="4"/>
  <c r="G12" i="4"/>
  <c r="H12" i="4"/>
  <c r="F10" i="4"/>
  <c r="G10" i="4"/>
  <c r="H10" i="4"/>
  <c r="F13" i="4"/>
  <c r="G13" i="4"/>
  <c r="H13" i="4"/>
  <c r="F17" i="4"/>
  <c r="G17" i="4"/>
  <c r="H17" i="4"/>
  <c r="F18" i="4"/>
  <c r="G18" i="4"/>
  <c r="H18" i="4"/>
  <c r="F20" i="4"/>
  <c r="G20" i="4"/>
  <c r="H20" i="4"/>
  <c r="F21" i="4"/>
  <c r="G21" i="4"/>
  <c r="H21" i="4"/>
  <c r="F19" i="4"/>
  <c r="G19" i="4"/>
  <c r="H19" i="4"/>
  <c r="F22" i="4"/>
  <c r="G22" i="4"/>
  <c r="H22" i="4"/>
  <c r="F15" i="4"/>
  <c r="G15" i="4"/>
  <c r="H15" i="4"/>
  <c r="F16" i="4"/>
  <c r="G16" i="4"/>
  <c r="H16" i="4"/>
  <c r="R22" i="4" l="1"/>
  <c r="U22" i="4" s="1"/>
  <c r="R16" i="4"/>
  <c r="U16" i="4" s="1"/>
  <c r="R15" i="4"/>
  <c r="U15" i="4" s="1"/>
  <c r="Q18" i="1"/>
  <c r="T18" i="1" s="1"/>
  <c r="M15" i="4"/>
  <c r="M16" i="4"/>
  <c r="F7" i="4"/>
  <c r="G7" i="4"/>
  <c r="H7" i="4"/>
  <c r="S18" i="1" l="1"/>
  <c r="T15" i="4"/>
  <c r="T16" i="4"/>
  <c r="T22" i="4"/>
  <c r="M7" i="4"/>
  <c r="M20" i="4"/>
  <c r="M19" i="4"/>
  <c r="M10" i="4"/>
  <c r="M9" i="4"/>
  <c r="M13" i="4"/>
  <c r="M22" i="4"/>
  <c r="M21" i="4"/>
  <c r="M17" i="4"/>
  <c r="M12" i="4"/>
  <c r="M14" i="4"/>
  <c r="M18" i="4"/>
  <c r="M11" i="4"/>
  <c r="Q15" i="1"/>
  <c r="T15" i="1" s="1"/>
  <c r="R7" i="4"/>
  <c r="T7" i="4" s="1"/>
  <c r="R9" i="4"/>
  <c r="R10" i="4"/>
  <c r="R17" i="4"/>
  <c r="R18" i="4"/>
  <c r="U18" i="4" l="1"/>
  <c r="T10" i="4"/>
  <c r="U10" i="4"/>
  <c r="U17" i="4"/>
  <c r="U9" i="4"/>
  <c r="S15" i="1"/>
  <c r="U7" i="4"/>
  <c r="T9" i="4"/>
  <c r="T18" i="4"/>
  <c r="T17" i="4"/>
  <c r="R13" i="4"/>
  <c r="R19" i="4"/>
  <c r="U19" i="4" s="1"/>
  <c r="U13" i="4" l="1"/>
  <c r="T19" i="4"/>
  <c r="T13" i="4"/>
  <c r="R21" i="4"/>
  <c r="R20" i="4"/>
  <c r="U20" i="4" s="1"/>
  <c r="R8" i="4"/>
  <c r="U8" i="4" s="1"/>
  <c r="R11" i="4"/>
  <c r="R14" i="4"/>
  <c r="R12" i="4"/>
  <c r="U14" i="4" l="1"/>
  <c r="U11" i="4"/>
  <c r="U21" i="4"/>
  <c r="U12" i="4"/>
  <c r="T20" i="4"/>
  <c r="M8" i="4"/>
  <c r="T12" i="4"/>
  <c r="T14" i="4"/>
  <c r="T11" i="4"/>
  <c r="T8" i="4"/>
  <c r="T21" i="4"/>
  <c r="Q17" i="1"/>
  <c r="Q16" i="1"/>
  <c r="T17" i="1" l="1"/>
  <c r="S17" i="1"/>
  <c r="S16" i="1"/>
  <c r="T16" i="1"/>
  <c r="M16" i="1"/>
</calcChain>
</file>

<file path=xl/comments1.xml><?xml version="1.0" encoding="utf-8"?>
<comments xmlns="http://schemas.openxmlformats.org/spreadsheetml/2006/main">
  <authors>
    <author>Автор</author>
  </authors>
  <commentList>
    <comment ref="L4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sharedStrings.xml><?xml version="1.0" encoding="utf-8"?>
<sst xmlns="http://schemas.openxmlformats.org/spreadsheetml/2006/main" count="175" uniqueCount="118">
  <si>
    <t>№ п/п</t>
  </si>
  <si>
    <t>Фамилия</t>
  </si>
  <si>
    <t>Имя</t>
  </si>
  <si>
    <t>Отчество</t>
  </si>
  <si>
    <t>ООО</t>
  </si>
  <si>
    <t>Класс</t>
  </si>
  <si>
    <t>Код</t>
  </si>
  <si>
    <t>МАХ балл</t>
  </si>
  <si>
    <t>Общий балл</t>
  </si>
  <si>
    <t>Дата рождения</t>
  </si>
  <si>
    <t>Пол (Ж/М)</t>
  </si>
  <si>
    <t>КОД для сайта</t>
  </si>
  <si>
    <t>Статус</t>
  </si>
  <si>
    <t>Заполняются ответственным за проведение ШЭ в школе</t>
  </si>
  <si>
    <t>Заполняется автоматически</t>
  </si>
  <si>
    <t>Заполняется председателем жюри в день проверки олимпиады</t>
  </si>
  <si>
    <t>№ части</t>
  </si>
  <si>
    <t>% выполнения</t>
  </si>
  <si>
    <t>Заполняется методистом ММС</t>
  </si>
  <si>
    <t>Сергеевич</t>
  </si>
  <si>
    <t>М</t>
  </si>
  <si>
    <t>Ж</t>
  </si>
  <si>
    <t>Сергеевна</t>
  </si>
  <si>
    <t>Полина</t>
  </si>
  <si>
    <t>Андреевна</t>
  </si>
  <si>
    <t>Екатерина</t>
  </si>
  <si>
    <t>Владимировна</t>
  </si>
  <si>
    <t>Т0801</t>
  </si>
  <si>
    <t>Т0802</t>
  </si>
  <si>
    <t>Т0803</t>
  </si>
  <si>
    <t>Т0804</t>
  </si>
  <si>
    <t>Т0805</t>
  </si>
  <si>
    <t>Т0806</t>
  </si>
  <si>
    <t>Анастасия</t>
  </si>
  <si>
    <t>Александровна</t>
  </si>
  <si>
    <t>Анна</t>
  </si>
  <si>
    <t>ЧОУ ППГ</t>
  </si>
  <si>
    <t>Михайловна</t>
  </si>
  <si>
    <t xml:space="preserve">Зотова </t>
  </si>
  <si>
    <t xml:space="preserve">Кира </t>
  </si>
  <si>
    <t>Кирилловна</t>
  </si>
  <si>
    <t>30092004</t>
  </si>
  <si>
    <t>Матяш</t>
  </si>
  <si>
    <t>21012005</t>
  </si>
  <si>
    <t>София</t>
  </si>
  <si>
    <t>Т0807</t>
  </si>
  <si>
    <t>МОУ "Гимназия"</t>
  </si>
  <si>
    <t>Арина</t>
  </si>
  <si>
    <t>Новикова</t>
  </si>
  <si>
    <t>Диана</t>
  </si>
  <si>
    <t>Юрьевна</t>
  </si>
  <si>
    <t>Валерия</t>
  </si>
  <si>
    <t>Т0710</t>
  </si>
  <si>
    <t xml:space="preserve">Козлова </t>
  </si>
  <si>
    <t>Антоновна</t>
  </si>
  <si>
    <t>26122005</t>
  </si>
  <si>
    <t>Соловьева</t>
  </si>
  <si>
    <t>05062005</t>
  </si>
  <si>
    <t>Т0816</t>
  </si>
  <si>
    <t>Т0814</t>
  </si>
  <si>
    <t>Т0813</t>
  </si>
  <si>
    <t>Т0812</t>
  </si>
  <si>
    <t>Аракелян</t>
  </si>
  <si>
    <t>Ани</t>
  </si>
  <si>
    <t>Т0815</t>
  </si>
  <si>
    <t>МОУ СШ № 4</t>
  </si>
  <si>
    <t>Максим</t>
  </si>
  <si>
    <t>Заворуев</t>
  </si>
  <si>
    <t>Т0819</t>
  </si>
  <si>
    <t>Денисов</t>
  </si>
  <si>
    <t>Никита</t>
  </si>
  <si>
    <t>Игоревна</t>
  </si>
  <si>
    <t>Макарова</t>
  </si>
  <si>
    <t>Старостина</t>
  </si>
  <si>
    <t>Виталия</t>
  </si>
  <si>
    <t>Снежанна</t>
  </si>
  <si>
    <t>МОУ Дубковская СШ</t>
  </si>
  <si>
    <t>05122005</t>
  </si>
  <si>
    <t>Колмаченкова</t>
  </si>
  <si>
    <t>17102004</t>
  </si>
  <si>
    <t>МОУ Нагорьевская СШ</t>
  </si>
  <si>
    <t xml:space="preserve">Екатерина </t>
  </si>
  <si>
    <t xml:space="preserve">Мокошева </t>
  </si>
  <si>
    <t xml:space="preserve">Алина </t>
  </si>
  <si>
    <t xml:space="preserve">Котомина </t>
  </si>
  <si>
    <t>Новойцева</t>
  </si>
  <si>
    <t xml:space="preserve">Марасанова </t>
  </si>
  <si>
    <t xml:space="preserve">Алена </t>
  </si>
  <si>
    <t>Клопов</t>
  </si>
  <si>
    <t>Т0918</t>
  </si>
  <si>
    <t>Т0920</t>
  </si>
  <si>
    <t>Чернышева</t>
  </si>
  <si>
    <t>Т0917</t>
  </si>
  <si>
    <t>Т0911</t>
  </si>
  <si>
    <t>Т0909</t>
  </si>
  <si>
    <t>Т1008</t>
  </si>
  <si>
    <t>Анодина</t>
  </si>
  <si>
    <t>Тест</t>
  </si>
  <si>
    <t>Бобровская</t>
  </si>
  <si>
    <t>Моделирование</t>
  </si>
  <si>
    <t>Практика</t>
  </si>
  <si>
    <t>Чупрасов</t>
  </si>
  <si>
    <t>Игнат</t>
  </si>
  <si>
    <t>Теория</t>
  </si>
  <si>
    <t>Итоговая ведомость муниципального этапа всероссийской олимпиады школьников по технологии</t>
  </si>
  <si>
    <t>«26» ноября 2019 г.</t>
  </si>
  <si>
    <t>Проект (средний балл)</t>
  </si>
  <si>
    <t>Защита проекта</t>
  </si>
  <si>
    <t>Алексеевич</t>
  </si>
  <si>
    <t>Дмитриевич</t>
  </si>
  <si>
    <t>21052005</t>
  </si>
  <si>
    <t>Александрович</t>
  </si>
  <si>
    <t>Павловна</t>
  </si>
  <si>
    <t>25042005</t>
  </si>
  <si>
    <t>МОУ СШ № 9</t>
  </si>
  <si>
    <t>16062003</t>
  </si>
  <si>
    <t>Камоевна</t>
  </si>
  <si>
    <t>02122005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</si>
</sst>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/>
    <xf numFmtId="0" fontId="7" fillId="0" borderId="0"/>
    <xf numFmtId="0" fontId="10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5" fillId="0" borderId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7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6" fillId="0" borderId="0" xfId="0" applyFont="1" applyAlignment="1"/>
    <xf numFmtId="0" fontId="6" fillId="0" borderId="0" xfId="0" applyFont="1" applyAlignment="1">
      <alignment vertical="distributed"/>
    </xf>
    <xf numFmtId="0" fontId="6" fillId="2" borderId="0" xfId="0" applyFont="1" applyFill="1" applyAlignment="1"/>
    <xf numFmtId="0" fontId="6" fillId="3" borderId="0" xfId="0" applyFont="1" applyFill="1" applyAlignment="1"/>
    <xf numFmtId="0" fontId="6" fillId="4" borderId="0" xfId="0" applyFont="1" applyFill="1" applyAlignment="1"/>
    <xf numFmtId="49" fontId="6" fillId="0" borderId="0" xfId="0" applyNumberFormat="1" applyFont="1" applyFill="1" applyAlignment="1"/>
    <xf numFmtId="0" fontId="6" fillId="0" borderId="8" xfId="0" applyFont="1" applyFill="1" applyBorder="1" applyAlignment="1"/>
    <xf numFmtId="0" fontId="6" fillId="0" borderId="0" xfId="0" applyFont="1" applyFill="1" applyBorder="1" applyAlignment="1"/>
    <xf numFmtId="0" fontId="6" fillId="5" borderId="0" xfId="0" applyFont="1" applyFill="1" applyAlignment="1"/>
    <xf numFmtId="0" fontId="6" fillId="3" borderId="7" xfId="0" applyFont="1" applyFill="1" applyBorder="1" applyAlignment="1"/>
    <xf numFmtId="0" fontId="6" fillId="4" borderId="7" xfId="0" applyFont="1" applyFill="1" applyBorder="1" applyAlignment="1"/>
    <xf numFmtId="0" fontId="6" fillId="2" borderId="7" xfId="0" applyFont="1" applyFill="1" applyBorder="1" applyAlignment="1"/>
    <xf numFmtId="49" fontId="6" fillId="3" borderId="0" xfId="0" applyNumberFormat="1" applyFont="1" applyFill="1" applyAlignment="1"/>
    <xf numFmtId="0" fontId="6" fillId="5" borderId="7" xfId="0" applyFont="1" applyFill="1" applyBorder="1" applyAlignment="1"/>
    <xf numFmtId="0" fontId="6" fillId="0" borderId="0" xfId="0" applyFont="1" applyFill="1" applyAlignment="1"/>
    <xf numFmtId="0" fontId="8" fillId="3" borderId="1" xfId="0" applyNumberFormat="1" applyFont="1" applyFill="1" applyBorder="1" applyAlignment="1"/>
    <xf numFmtId="0" fontId="6" fillId="2" borderId="2" xfId="0" applyFont="1" applyFill="1" applyBorder="1" applyAlignment="1"/>
    <xf numFmtId="0" fontId="9" fillId="3" borderId="1" xfId="1" applyNumberFormat="1" applyFont="1" applyFill="1" applyBorder="1" applyAlignment="1"/>
    <xf numFmtId="9" fontId="8" fillId="3" borderId="1" xfId="13" applyFont="1" applyFill="1" applyBorder="1" applyAlignment="1"/>
    <xf numFmtId="0" fontId="9" fillId="4" borderId="1" xfId="0" applyFont="1" applyFill="1" applyBorder="1" applyAlignment="1">
      <alignment horizontal="right"/>
    </xf>
    <xf numFmtId="49" fontId="9" fillId="4" borderId="1" xfId="0" applyNumberFormat="1" applyFont="1" applyFill="1" applyBorder="1" applyAlignment="1"/>
    <xf numFmtId="0" fontId="6" fillId="2" borderId="1" xfId="0" applyFont="1" applyFill="1" applyBorder="1" applyAlignment="1"/>
    <xf numFmtId="0" fontId="6" fillId="3" borderId="1" xfId="0" applyFont="1" applyFill="1" applyBorder="1" applyAlignment="1"/>
    <xf numFmtId="0" fontId="6" fillId="5" borderId="1" xfId="0" applyFont="1" applyFill="1" applyBorder="1" applyAlignment="1"/>
    <xf numFmtId="0" fontId="9" fillId="3" borderId="1" xfId="2" applyFont="1" applyFill="1" applyBorder="1" applyAlignment="1"/>
    <xf numFmtId="0" fontId="9" fillId="4" borderId="1" xfId="19" applyFont="1" applyFill="1" applyBorder="1" applyAlignment="1"/>
    <xf numFmtId="0" fontId="9" fillId="4" borderId="1" xfId="0" applyFont="1" applyFill="1" applyBorder="1" applyAlignment="1">
      <alignment vertical="top" wrapText="1"/>
    </xf>
    <xf numFmtId="0" fontId="6" fillId="4" borderId="1" xfId="2" applyFont="1" applyFill="1" applyBorder="1" applyAlignment="1"/>
    <xf numFmtId="164" fontId="6" fillId="4" borderId="1" xfId="1" applyNumberFormat="1" applyFont="1" applyFill="1" applyBorder="1" applyAlignment="1"/>
    <xf numFmtId="0" fontId="9" fillId="4" borderId="1" xfId="0" applyFont="1" applyFill="1" applyBorder="1" applyAlignment="1"/>
    <xf numFmtId="0" fontId="9" fillId="4" borderId="1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vertical="top" wrapText="1"/>
    </xf>
    <xf numFmtId="0" fontId="9" fillId="0" borderId="0" xfId="0" applyFont="1" applyFill="1" applyAlignment="1"/>
    <xf numFmtId="0" fontId="9" fillId="4" borderId="0" xfId="0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49" fontId="9" fillId="4" borderId="1" xfId="0" applyNumberFormat="1" applyFont="1" applyFill="1" applyBorder="1" applyAlignment="1">
      <alignment horizontal="center"/>
    </xf>
    <xf numFmtId="49" fontId="6" fillId="4" borderId="1" xfId="1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vertical="top" wrapText="1"/>
    </xf>
    <xf numFmtId="0" fontId="6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4" fillId="0" borderId="9" xfId="0" applyFont="1" applyFill="1" applyBorder="1" applyAlignment="1"/>
    <xf numFmtId="0" fontId="6" fillId="0" borderId="9" xfId="0" applyFont="1" applyFill="1" applyBorder="1" applyAlignment="1"/>
    <xf numFmtId="0" fontId="6" fillId="4" borderId="2" xfId="2" applyFont="1" applyFill="1" applyBorder="1" applyAlignment="1"/>
    <xf numFmtId="0" fontId="6" fillId="2" borderId="1" xfId="0" applyFont="1" applyFill="1" applyBorder="1" applyAlignment="1"/>
    <xf numFmtId="0" fontId="6" fillId="4" borderId="1" xfId="0" applyFont="1" applyFill="1" applyBorder="1" applyAlignment="1"/>
    <xf numFmtId="0" fontId="6" fillId="2" borderId="1" xfId="0" applyFont="1" applyFill="1" applyBorder="1" applyAlignment="1"/>
    <xf numFmtId="0" fontId="8" fillId="4" borderId="1" xfId="0" applyFont="1" applyFill="1" applyBorder="1" applyAlignment="1"/>
    <xf numFmtId="0" fontId="9" fillId="3" borderId="1" xfId="2" applyFont="1" applyFill="1" applyBorder="1" applyAlignment="1"/>
    <xf numFmtId="0" fontId="6" fillId="4" borderId="1" xfId="2" applyFont="1" applyFill="1" applyBorder="1" applyAlignment="1"/>
    <xf numFmtId="164" fontId="6" fillId="4" borderId="1" xfId="1" applyNumberFormat="1" applyFont="1" applyFill="1" applyBorder="1" applyAlignment="1"/>
    <xf numFmtId="0" fontId="6" fillId="4" borderId="1" xfId="0" applyFont="1" applyFill="1" applyBorder="1" applyAlignment="1"/>
    <xf numFmtId="0" fontId="6" fillId="4" borderId="1" xfId="0" applyFont="1" applyFill="1" applyBorder="1"/>
    <xf numFmtId="0" fontId="6" fillId="5" borderId="1" xfId="0" applyFont="1" applyFill="1" applyBorder="1" applyAlignment="1"/>
    <xf numFmtId="49" fontId="6" fillId="4" borderId="1" xfId="0" applyNumberFormat="1" applyFont="1" applyFill="1" applyBorder="1" applyAlignment="1"/>
    <xf numFmtId="0" fontId="9" fillId="4" borderId="2" xfId="0" applyFont="1" applyFill="1" applyBorder="1" applyAlignment="1"/>
    <xf numFmtId="0" fontId="6" fillId="5" borderId="0" xfId="0" applyFont="1" applyFill="1" applyBorder="1" applyAlignment="1"/>
    <xf numFmtId="0" fontId="6" fillId="4" borderId="0" xfId="0" applyFont="1" applyFill="1" applyBorder="1" applyAlignment="1"/>
    <xf numFmtId="0" fontId="6" fillId="3" borderId="2" xfId="0" applyFont="1" applyFill="1" applyBorder="1" applyAlignment="1"/>
    <xf numFmtId="164" fontId="6" fillId="4" borderId="2" xfId="1" applyNumberFormat="1" applyFont="1" applyFill="1" applyBorder="1" applyAlignment="1"/>
    <xf numFmtId="0" fontId="9" fillId="3" borderId="2" xfId="2" applyFont="1" applyFill="1" applyBorder="1" applyAlignment="1"/>
    <xf numFmtId="0" fontId="9" fillId="3" borderId="2" xfId="1" applyNumberFormat="1" applyFont="1" applyFill="1" applyBorder="1" applyAlignment="1"/>
    <xf numFmtId="9" fontId="8" fillId="3" borderId="2" xfId="13" applyFont="1" applyFill="1" applyBorder="1" applyAlignment="1"/>
    <xf numFmtId="0" fontId="8" fillId="3" borderId="2" xfId="0" applyNumberFormat="1" applyFont="1" applyFill="1" applyBorder="1" applyAlignment="1"/>
    <xf numFmtId="0" fontId="8" fillId="3" borderId="6" xfId="0" applyNumberFormat="1" applyFont="1" applyFill="1" applyBorder="1" applyAlignment="1"/>
    <xf numFmtId="0" fontId="6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vertical="top" wrapText="1"/>
    </xf>
    <xf numFmtId="0" fontId="16" fillId="4" borderId="2" xfId="0" applyFont="1" applyFill="1" applyBorder="1" applyAlignment="1">
      <alignment horizontal="center" vertical="top" wrapText="1"/>
    </xf>
    <xf numFmtId="49" fontId="6" fillId="4" borderId="0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top" wrapText="1"/>
    </xf>
    <xf numFmtId="0" fontId="6" fillId="6" borderId="5" xfId="0" applyFont="1" applyFill="1" applyBorder="1" applyAlignment="1">
      <alignment horizontal="center" vertical="top" wrapText="1"/>
    </xf>
    <xf numFmtId="0" fontId="6" fillId="6" borderId="6" xfId="0" applyFont="1" applyFill="1" applyBorder="1" applyAlignment="1">
      <alignment horizontal="center" vertical="top" wrapText="1"/>
    </xf>
    <xf numFmtId="49" fontId="6" fillId="6" borderId="2" xfId="0" applyNumberFormat="1" applyFont="1" applyFill="1" applyBorder="1" applyAlignment="1">
      <alignment horizontal="center" vertical="top" wrapText="1"/>
    </xf>
    <xf numFmtId="49" fontId="6" fillId="6" borderId="5" xfId="0" applyNumberFormat="1" applyFont="1" applyFill="1" applyBorder="1" applyAlignment="1">
      <alignment horizontal="center" vertical="top" wrapText="1"/>
    </xf>
    <xf numFmtId="49" fontId="6" fillId="6" borderId="6" xfId="0" applyNumberFormat="1" applyFont="1" applyFill="1" applyBorder="1" applyAlignment="1">
      <alignment horizontal="center" vertical="top" wrapText="1"/>
    </xf>
    <xf numFmtId="0" fontId="9" fillId="6" borderId="2" xfId="0" applyFont="1" applyFill="1" applyBorder="1" applyAlignment="1">
      <alignment horizontal="center" vertical="top" wrapText="1"/>
    </xf>
    <xf numFmtId="0" fontId="9" fillId="6" borderId="5" xfId="0" applyFont="1" applyFill="1" applyBorder="1" applyAlignment="1">
      <alignment horizontal="center" vertical="top" wrapText="1"/>
    </xf>
    <xf numFmtId="0" fontId="9" fillId="6" borderId="6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horizontal="center" vertical="top" wrapText="1"/>
    </xf>
  </cellXfs>
  <cellStyles count="34">
    <cellStyle name="Excel Built-in Normal" xfId="6"/>
    <cellStyle name="Excel Built-in Normal 1" xfId="7"/>
    <cellStyle name="Excel Built-in Normal 2" xfId="5"/>
    <cellStyle name="TableStyleLight1" xfId="8"/>
    <cellStyle name="Обычный" xfId="0" builtinId="0"/>
    <cellStyle name="Обычный 2" xfId="2"/>
    <cellStyle name="Обычный 3" xfId="4"/>
    <cellStyle name="Обычный 3 2" xfId="11"/>
    <cellStyle name="Обычный 3 2 2" xfId="19"/>
    <cellStyle name="Обычный 3 2 3" xfId="26"/>
    <cellStyle name="Обычный 3 2 4" xfId="32"/>
    <cellStyle name="Обычный 3 3" xfId="15"/>
    <cellStyle name="Обычный 3 4" xfId="23"/>
    <cellStyle name="Обычный 3 5" xfId="29"/>
    <cellStyle name="Обычный 4" xfId="1"/>
    <cellStyle name="Обычный 5" xfId="3"/>
    <cellStyle name="Обычный 5 2" xfId="10"/>
    <cellStyle name="Обычный 5 2 2" xfId="18"/>
    <cellStyle name="Обычный 5 2 3" xfId="25"/>
    <cellStyle name="Обычный 5 2 4" xfId="31"/>
    <cellStyle name="Обычный 5 3" xfId="14"/>
    <cellStyle name="Обычный 5 4" xfId="22"/>
    <cellStyle name="Обычный 5 5" xfId="28"/>
    <cellStyle name="Обычный 6" xfId="9"/>
    <cellStyle name="Обычный 6 2" xfId="12"/>
    <cellStyle name="Обычный 6 2 2" xfId="20"/>
    <cellStyle name="Обычный 6 2 3" xfId="27"/>
    <cellStyle name="Обычный 6 2 4" xfId="33"/>
    <cellStyle name="Обычный 6 3" xfId="17"/>
    <cellStyle name="Обычный 6 4" xfId="24"/>
    <cellStyle name="Обычный 6 5" xfId="30"/>
    <cellStyle name="Обычный 7" xfId="21"/>
    <cellStyle name="Процентный" xfId="13" builtinId="5"/>
    <cellStyle name="Процентный 2" xfId="16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tabSelected="1" zoomScale="70" zoomScaleNormal="70" workbookViewId="0">
      <selection activeCell="M18" sqref="M18"/>
    </sheetView>
  </sheetViews>
  <sheetFormatPr defaultRowHeight="18.75" x14ac:dyDescent="0.3"/>
  <cols>
    <col min="1" max="1" width="7.42578125" style="4" customWidth="1"/>
    <col min="2" max="2" width="6.85546875" style="5" customWidth="1"/>
    <col min="3" max="3" width="20.28515625" style="5" hidden="1" customWidth="1"/>
    <col min="4" max="4" width="18" style="5" hidden="1" customWidth="1"/>
    <col min="5" max="5" width="22.140625" style="5" hidden="1" customWidth="1"/>
    <col min="6" max="8" width="4.140625" style="5" hidden="1" customWidth="1"/>
    <col min="9" max="9" width="14.140625" style="41" hidden="1" customWidth="1"/>
    <col min="10" max="10" width="30.42578125" style="5" customWidth="1"/>
    <col min="11" max="11" width="8.140625" style="5" customWidth="1"/>
    <col min="12" max="12" width="9.42578125" style="34" hidden="1" customWidth="1"/>
    <col min="13" max="13" width="22.28515625" style="4" customWidth="1"/>
    <col min="14" max="17" width="12.42578125" style="3" customWidth="1"/>
    <col min="18" max="18" width="10.140625" style="13" customWidth="1"/>
    <col min="19" max="19" width="10" style="9" customWidth="1"/>
    <col min="20" max="20" width="10" style="4" customWidth="1"/>
    <col min="21" max="21" width="12.5703125" style="13" customWidth="1"/>
    <col min="22" max="16384" width="9.140625" style="1"/>
  </cols>
  <sheetData>
    <row r="1" spans="1:21" s="35" customFormat="1" x14ac:dyDescent="0.3">
      <c r="I1" s="36"/>
      <c r="L1" s="33"/>
      <c r="R1" s="6"/>
      <c r="U1" s="6"/>
    </row>
    <row r="2" spans="1:21" s="35" customFormat="1" x14ac:dyDescent="0.3">
      <c r="A2" s="35" t="s">
        <v>104</v>
      </c>
      <c r="I2" s="36"/>
      <c r="L2" s="33"/>
      <c r="R2" s="6"/>
      <c r="U2" s="6"/>
    </row>
    <row r="3" spans="1:21" s="35" customFormat="1" x14ac:dyDescent="0.3">
      <c r="A3" s="43" t="s">
        <v>105</v>
      </c>
      <c r="B3" s="44"/>
      <c r="C3" s="44"/>
      <c r="D3" s="44"/>
      <c r="I3" s="36"/>
      <c r="L3" s="33"/>
      <c r="R3" s="6"/>
      <c r="U3" s="6"/>
    </row>
    <row r="4" spans="1:21" s="2" customFormat="1" ht="22.5" customHeight="1" x14ac:dyDescent="0.25">
      <c r="A4" s="71" t="s">
        <v>0</v>
      </c>
      <c r="B4" s="71" t="s">
        <v>10</v>
      </c>
      <c r="C4" s="71" t="s">
        <v>1</v>
      </c>
      <c r="D4" s="71" t="s">
        <v>2</v>
      </c>
      <c r="E4" s="71" t="s">
        <v>3</v>
      </c>
      <c r="F4" s="71"/>
      <c r="G4" s="71"/>
      <c r="H4" s="71"/>
      <c r="I4" s="71" t="s">
        <v>9</v>
      </c>
      <c r="J4" s="71" t="s">
        <v>4</v>
      </c>
      <c r="K4" s="71" t="s">
        <v>5</v>
      </c>
      <c r="L4" s="77" t="s">
        <v>6</v>
      </c>
      <c r="M4" s="71" t="s">
        <v>11</v>
      </c>
      <c r="N4" s="80" t="s">
        <v>16</v>
      </c>
      <c r="O4" s="81"/>
      <c r="P4" s="81"/>
      <c r="Q4" s="81"/>
      <c r="R4" s="74" t="s">
        <v>8</v>
      </c>
      <c r="S4" s="71" t="s">
        <v>7</v>
      </c>
      <c r="T4" s="71" t="s">
        <v>17</v>
      </c>
      <c r="U4" s="74" t="s">
        <v>12</v>
      </c>
    </row>
    <row r="5" spans="1:21" s="2" customFormat="1" ht="16.5" customHeight="1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8"/>
      <c r="M5" s="72"/>
      <c r="N5" s="71" t="s">
        <v>97</v>
      </c>
      <c r="O5" s="71" t="s">
        <v>99</v>
      </c>
      <c r="P5" s="71" t="s">
        <v>100</v>
      </c>
      <c r="Q5" s="71" t="s">
        <v>106</v>
      </c>
      <c r="R5" s="75"/>
      <c r="S5" s="72"/>
      <c r="T5" s="72"/>
      <c r="U5" s="75"/>
    </row>
    <row r="6" spans="1:21" s="2" customFormat="1" ht="48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9"/>
      <c r="M6" s="73"/>
      <c r="N6" s="73"/>
      <c r="O6" s="73"/>
      <c r="P6" s="73"/>
      <c r="Q6" s="73"/>
      <c r="R6" s="76"/>
      <c r="S6" s="73"/>
      <c r="T6" s="73"/>
      <c r="U6" s="76"/>
    </row>
    <row r="7" spans="1:21" x14ac:dyDescent="0.3">
      <c r="A7" s="23">
        <v>1</v>
      </c>
      <c r="B7" s="53" t="s">
        <v>21</v>
      </c>
      <c r="C7" s="53" t="s">
        <v>82</v>
      </c>
      <c r="D7" s="53" t="s">
        <v>75</v>
      </c>
      <c r="E7" s="53" t="s">
        <v>71</v>
      </c>
      <c r="F7" s="52" t="str">
        <f>LEFT(C7,1)</f>
        <v>М</v>
      </c>
      <c r="G7" s="52" t="str">
        <f>LEFT(D7,1)</f>
        <v>С</v>
      </c>
      <c r="H7" s="52" t="str">
        <f>LEFT(E7,1)</f>
        <v>И</v>
      </c>
      <c r="I7" s="39">
        <v>13082006</v>
      </c>
      <c r="J7" s="53" t="s">
        <v>80</v>
      </c>
      <c r="K7" s="53">
        <v>7</v>
      </c>
      <c r="L7" s="53" t="s">
        <v>52</v>
      </c>
      <c r="M7" s="50" t="str">
        <f>CONCATENATE(B7,"-",F7,G7,H7,"-",I7)</f>
        <v>Ж-МСИ-13082006</v>
      </c>
      <c r="N7" s="22">
        <v>10</v>
      </c>
      <c r="O7" s="48">
        <v>16.5</v>
      </c>
      <c r="P7" s="48">
        <v>14</v>
      </c>
      <c r="Q7" s="22">
        <v>40.9</v>
      </c>
      <c r="R7" s="18">
        <f>SUM(N7:Q7)</f>
        <v>81.400000000000006</v>
      </c>
      <c r="S7" s="24">
        <v>115</v>
      </c>
      <c r="T7" s="19">
        <f>R7/S7</f>
        <v>0.70782608695652183</v>
      </c>
      <c r="U7" s="16" t="str">
        <f>IF(R7&gt;75%*S7,"Победитель",IF(R7&gt;50%*S7,"Призёр","Участник"))</f>
        <v>Призёр</v>
      </c>
    </row>
    <row r="8" spans="1:21" x14ac:dyDescent="0.3">
      <c r="A8" s="23">
        <v>2</v>
      </c>
      <c r="B8" s="53" t="s">
        <v>21</v>
      </c>
      <c r="C8" s="27" t="s">
        <v>72</v>
      </c>
      <c r="D8" s="27" t="s">
        <v>47</v>
      </c>
      <c r="E8" s="27" t="s">
        <v>50</v>
      </c>
      <c r="F8" s="52" t="str">
        <f>LEFT(C8,1)</f>
        <v>М</v>
      </c>
      <c r="G8" s="52" t="str">
        <f>LEFT(D8,1)</f>
        <v>А</v>
      </c>
      <c r="H8" s="52" t="str">
        <f>LEFT(E8,1)</f>
        <v>Ю</v>
      </c>
      <c r="I8" s="31">
        <v>18072005</v>
      </c>
      <c r="J8" s="51" t="s">
        <v>65</v>
      </c>
      <c r="K8" s="53">
        <v>8</v>
      </c>
      <c r="L8" s="30" t="s">
        <v>59</v>
      </c>
      <c r="M8" s="25" t="str">
        <f>CONCATENATE(B8,"-",F8,G8,H8,"-",I8)</f>
        <v>Ж-МАЮ-18072005</v>
      </c>
      <c r="N8" s="22">
        <v>9</v>
      </c>
      <c r="O8" s="48">
        <v>12.5</v>
      </c>
      <c r="P8" s="48">
        <v>17</v>
      </c>
      <c r="Q8" s="22">
        <v>31.9</v>
      </c>
      <c r="R8" s="18">
        <f>SUM(N8:Q8)</f>
        <v>70.400000000000006</v>
      </c>
      <c r="S8" s="55">
        <v>115</v>
      </c>
      <c r="T8" s="19">
        <f>R8/S8</f>
        <v>0.61217391304347835</v>
      </c>
      <c r="U8" s="16" t="str">
        <f>IF(R8&gt;75%*S8,"Победитель",IF(R8&gt;50%*S8,"Призёр","Участник"))</f>
        <v>Призёр</v>
      </c>
    </row>
    <row r="9" spans="1:21" x14ac:dyDescent="0.3">
      <c r="A9" s="23">
        <v>3</v>
      </c>
      <c r="B9" s="53" t="s">
        <v>21</v>
      </c>
      <c r="C9" s="53" t="s">
        <v>84</v>
      </c>
      <c r="D9" s="53" t="s">
        <v>81</v>
      </c>
      <c r="E9" s="53" t="s">
        <v>34</v>
      </c>
      <c r="F9" s="52" t="str">
        <f>LEFT(C9,1)</f>
        <v>К</v>
      </c>
      <c r="G9" s="52" t="str">
        <f>LEFT(D9,1)</f>
        <v>Е</v>
      </c>
      <c r="H9" s="52" t="str">
        <f>LEFT(E9,1)</f>
        <v>А</v>
      </c>
      <c r="I9" s="39">
        <v>5052005</v>
      </c>
      <c r="J9" s="53" t="s">
        <v>80</v>
      </c>
      <c r="K9" s="53">
        <v>8</v>
      </c>
      <c r="L9" s="53" t="s">
        <v>64</v>
      </c>
      <c r="M9" s="50" t="str">
        <f>CONCATENATE(B9,"-",F9,G9,H9,"-",I9)</f>
        <v>Ж-КЕА-5052005</v>
      </c>
      <c r="N9" s="22">
        <v>5</v>
      </c>
      <c r="O9" s="48">
        <v>3</v>
      </c>
      <c r="P9" s="48">
        <v>15</v>
      </c>
      <c r="Q9" s="22">
        <v>43</v>
      </c>
      <c r="R9" s="18">
        <f>SUM(N9:Q9)</f>
        <v>66</v>
      </c>
      <c r="S9" s="55">
        <v>115</v>
      </c>
      <c r="T9" s="19">
        <f>R9/S9</f>
        <v>0.57391304347826089</v>
      </c>
      <c r="U9" s="16" t="str">
        <f>IF(R9&gt;75%*S9,"Победитель",IF(R9&gt;50%*S9,"Призёр","Участник"))</f>
        <v>Призёр</v>
      </c>
    </row>
    <row r="10" spans="1:21" x14ac:dyDescent="0.3">
      <c r="A10" s="23">
        <v>4</v>
      </c>
      <c r="B10" s="53" t="s">
        <v>21</v>
      </c>
      <c r="C10" s="53" t="s">
        <v>85</v>
      </c>
      <c r="D10" s="53" t="s">
        <v>83</v>
      </c>
      <c r="E10" s="53" t="s">
        <v>24</v>
      </c>
      <c r="F10" s="52" t="str">
        <f>LEFT(C10,1)</f>
        <v>Н</v>
      </c>
      <c r="G10" s="52" t="str">
        <f>LEFT(D10,1)</f>
        <v>А</v>
      </c>
      <c r="H10" s="52" t="str">
        <f>LEFT(E10,1)</f>
        <v>А</v>
      </c>
      <c r="I10" s="39">
        <v>19112005</v>
      </c>
      <c r="J10" s="53" t="s">
        <v>80</v>
      </c>
      <c r="K10" s="53">
        <v>8</v>
      </c>
      <c r="L10" s="53" t="s">
        <v>31</v>
      </c>
      <c r="M10" s="50" t="str">
        <f>CONCATENATE(B10,"-",F10,G10,H10,"-",I10)</f>
        <v>Ж-НАА-19112005</v>
      </c>
      <c r="N10" s="22">
        <v>4</v>
      </c>
      <c r="O10" s="48">
        <v>2</v>
      </c>
      <c r="P10" s="48">
        <v>14</v>
      </c>
      <c r="Q10" s="22">
        <v>38.200000000000003</v>
      </c>
      <c r="R10" s="18">
        <f>SUM(N10:Q10)</f>
        <v>58.2</v>
      </c>
      <c r="S10" s="55">
        <v>115</v>
      </c>
      <c r="T10" s="19">
        <f>R10/S10</f>
        <v>0.50608695652173918</v>
      </c>
      <c r="U10" s="16" t="str">
        <f>IF(R10&gt;75%*S10,"Победитель",IF(R10&gt;50%*S10,"Призёр","Участник"))</f>
        <v>Призёр</v>
      </c>
    </row>
    <row r="11" spans="1:21" x14ac:dyDescent="0.3">
      <c r="A11" s="23">
        <v>5</v>
      </c>
      <c r="B11" s="53" t="s">
        <v>21</v>
      </c>
      <c r="C11" s="27" t="s">
        <v>73</v>
      </c>
      <c r="D11" s="27" t="s">
        <v>74</v>
      </c>
      <c r="E11" s="27" t="s">
        <v>22</v>
      </c>
      <c r="F11" s="52" t="str">
        <f>LEFT(C11,1)</f>
        <v>С</v>
      </c>
      <c r="G11" s="52" t="str">
        <f>LEFT(D11,1)</f>
        <v>В</v>
      </c>
      <c r="H11" s="52" t="str">
        <f>LEFT(E11,1)</f>
        <v>С</v>
      </c>
      <c r="I11" s="31">
        <v>19062005</v>
      </c>
      <c r="J11" s="51" t="s">
        <v>65</v>
      </c>
      <c r="K11" s="53">
        <v>8</v>
      </c>
      <c r="L11" s="30" t="s">
        <v>58</v>
      </c>
      <c r="M11" s="50" t="str">
        <f>CONCATENATE(B11,"-",F11,G11,H11,"-",I11)</f>
        <v>Ж-СВС-19062005</v>
      </c>
      <c r="N11" s="22">
        <v>9</v>
      </c>
      <c r="O11" s="48">
        <v>7</v>
      </c>
      <c r="P11" s="48">
        <v>16</v>
      </c>
      <c r="Q11" s="22">
        <v>26</v>
      </c>
      <c r="R11" s="18">
        <f>SUM(N11:Q11)</f>
        <v>58</v>
      </c>
      <c r="S11" s="55">
        <v>115</v>
      </c>
      <c r="T11" s="19">
        <f>R11/S11</f>
        <v>0.5043478260869565</v>
      </c>
      <c r="U11" s="16" t="str">
        <f>IF(R11&gt;75%*S11,"Победитель",IF(R11&gt;50%*S11,"Призёр","Участник"))</f>
        <v>Призёр</v>
      </c>
    </row>
    <row r="12" spans="1:21" x14ac:dyDescent="0.3">
      <c r="A12" s="23">
        <v>6</v>
      </c>
      <c r="B12" s="53" t="s">
        <v>21</v>
      </c>
      <c r="C12" s="21" t="s">
        <v>56</v>
      </c>
      <c r="D12" s="21" t="s">
        <v>49</v>
      </c>
      <c r="E12" s="21" t="s">
        <v>37</v>
      </c>
      <c r="F12" s="52" t="str">
        <f>LEFT(C12,1)</f>
        <v>С</v>
      </c>
      <c r="G12" s="52" t="str">
        <f>LEFT(D12,1)</f>
        <v>Д</v>
      </c>
      <c r="H12" s="52" t="str">
        <f>LEFT(E12,1)</f>
        <v>М</v>
      </c>
      <c r="I12" s="37" t="s">
        <v>57</v>
      </c>
      <c r="J12" s="21" t="s">
        <v>46</v>
      </c>
      <c r="K12" s="30">
        <v>8</v>
      </c>
      <c r="L12" s="21" t="s">
        <v>61</v>
      </c>
      <c r="M12" s="50" t="str">
        <f>CONCATENATE(B12,"-",F12,G12,H12,"-",I12)</f>
        <v>Ж-СДМ-05062005</v>
      </c>
      <c r="N12" s="22">
        <v>5</v>
      </c>
      <c r="O12" s="48">
        <v>1</v>
      </c>
      <c r="P12" s="48">
        <v>14</v>
      </c>
      <c r="Q12" s="22">
        <v>31.8</v>
      </c>
      <c r="R12" s="18">
        <f>SUM(N12:Q12)</f>
        <v>51.8</v>
      </c>
      <c r="S12" s="55">
        <v>115</v>
      </c>
      <c r="T12" s="19">
        <f>R12/S12</f>
        <v>0.45043478260869563</v>
      </c>
      <c r="U12" s="16" t="str">
        <f>IF(R12&gt;75%*S12,"Победитель",IF(R12&gt;50%*S12,"Призёр","Участник"))</f>
        <v>Участник</v>
      </c>
    </row>
    <row r="13" spans="1:21" x14ac:dyDescent="0.3">
      <c r="A13" s="23">
        <v>7</v>
      </c>
      <c r="B13" s="53" t="s">
        <v>21</v>
      </c>
      <c r="C13" s="53" t="s">
        <v>48</v>
      </c>
      <c r="D13" s="53" t="s">
        <v>35</v>
      </c>
      <c r="E13" s="53" t="s">
        <v>34</v>
      </c>
      <c r="F13" s="52" t="str">
        <f>LEFT(C13,1)</f>
        <v>Н</v>
      </c>
      <c r="G13" s="52" t="str">
        <f>LEFT(D13,1)</f>
        <v>А</v>
      </c>
      <c r="H13" s="52" t="str">
        <f>LEFT(E13,1)</f>
        <v>А</v>
      </c>
      <c r="I13" s="42" t="s">
        <v>77</v>
      </c>
      <c r="J13" s="53" t="s">
        <v>76</v>
      </c>
      <c r="K13" s="53">
        <v>8</v>
      </c>
      <c r="L13" s="30" t="s">
        <v>68</v>
      </c>
      <c r="M13" s="50" t="str">
        <f>CONCATENATE(B13,"-",F13,G13,H13,"-",I13)</f>
        <v>Ж-НАА-05122005</v>
      </c>
      <c r="N13" s="22">
        <v>3</v>
      </c>
      <c r="O13" s="48">
        <v>0</v>
      </c>
      <c r="P13" s="48">
        <v>14</v>
      </c>
      <c r="Q13" s="22">
        <v>34.5</v>
      </c>
      <c r="R13" s="18">
        <f>SUM(N13:Q13)</f>
        <v>51.5</v>
      </c>
      <c r="S13" s="55">
        <v>115</v>
      </c>
      <c r="T13" s="19">
        <f>R13/S13</f>
        <v>0.44782608695652176</v>
      </c>
      <c r="U13" s="16" t="str">
        <f>IF(R13&gt;75%*S13,"Победитель",IF(R13&gt;50%*S13,"Призёр","Участник"))</f>
        <v>Участник</v>
      </c>
    </row>
    <row r="14" spans="1:21" x14ac:dyDescent="0.3">
      <c r="A14" s="23">
        <v>8</v>
      </c>
      <c r="B14" s="53" t="s">
        <v>21</v>
      </c>
      <c r="C14" s="21" t="s">
        <v>53</v>
      </c>
      <c r="D14" s="21" t="s">
        <v>33</v>
      </c>
      <c r="E14" s="21" t="s">
        <v>54</v>
      </c>
      <c r="F14" s="52" t="str">
        <f>LEFT(C14,1)</f>
        <v>К</v>
      </c>
      <c r="G14" s="52" t="str">
        <f>LEFT(D14,1)</f>
        <v>А</v>
      </c>
      <c r="H14" s="52" t="str">
        <f>LEFT(E14,1)</f>
        <v>А</v>
      </c>
      <c r="I14" s="37" t="s">
        <v>55</v>
      </c>
      <c r="J14" s="21" t="s">
        <v>46</v>
      </c>
      <c r="K14" s="30">
        <v>8</v>
      </c>
      <c r="L14" s="21" t="s">
        <v>45</v>
      </c>
      <c r="M14" s="50" t="str">
        <f>CONCATENATE(B14,"-",F14,G14,H14,"-",I14)</f>
        <v>Ж-КАА-26122005</v>
      </c>
      <c r="N14" s="22">
        <v>8</v>
      </c>
      <c r="O14" s="48">
        <v>0</v>
      </c>
      <c r="P14" s="48">
        <v>17</v>
      </c>
      <c r="Q14" s="22">
        <v>25.3</v>
      </c>
      <c r="R14" s="18">
        <f>SUM(N14:Q14)</f>
        <v>50.3</v>
      </c>
      <c r="S14" s="55">
        <v>115</v>
      </c>
      <c r="T14" s="19">
        <f>R14/S14</f>
        <v>0.43739130434782608</v>
      </c>
      <c r="U14" s="16" t="str">
        <f>IF(R14&gt;75%*S14,"Победитель",IF(R14&gt;50%*S14,"Призёр","Участник"))</f>
        <v>Участник</v>
      </c>
    </row>
    <row r="15" spans="1:21" x14ac:dyDescent="0.3">
      <c r="A15" s="23">
        <v>9</v>
      </c>
      <c r="B15" s="53" t="s">
        <v>21</v>
      </c>
      <c r="C15" s="47" t="s">
        <v>62</v>
      </c>
      <c r="D15" s="47" t="s">
        <v>63</v>
      </c>
      <c r="E15" s="47" t="s">
        <v>116</v>
      </c>
      <c r="F15" s="52" t="str">
        <f>LEFT(C15,1)</f>
        <v>А</v>
      </c>
      <c r="G15" s="52" t="str">
        <f>LEFT(D15,1)</f>
        <v>А</v>
      </c>
      <c r="H15" s="52" t="str">
        <f>LEFT(E15,1)</f>
        <v>К</v>
      </c>
      <c r="I15" s="39" t="s">
        <v>117</v>
      </c>
      <c r="J15" s="53" t="s">
        <v>46</v>
      </c>
      <c r="K15" s="47">
        <v>8</v>
      </c>
      <c r="L15" s="30" t="s">
        <v>60</v>
      </c>
      <c r="M15" s="50" t="str">
        <f>CONCATENATE(B15,"-",F15,G15,H15,"-",I15)</f>
        <v>Ж-ААК-02122005</v>
      </c>
      <c r="N15" s="46">
        <v>7</v>
      </c>
      <c r="O15" s="48">
        <v>0</v>
      </c>
      <c r="P15" s="48">
        <v>15</v>
      </c>
      <c r="Q15" s="46">
        <v>23</v>
      </c>
      <c r="R15" s="18">
        <f>SUM(N15:Q15)</f>
        <v>45</v>
      </c>
      <c r="S15" s="55">
        <v>115</v>
      </c>
      <c r="T15" s="19">
        <f>R15/S15</f>
        <v>0.39130434782608697</v>
      </c>
      <c r="U15" s="16" t="str">
        <f>IF(R15&gt;75%*S15,"Победитель",IF(R15&gt;50%*S15,"Призёр","Участник"))</f>
        <v>Участник</v>
      </c>
    </row>
    <row r="16" spans="1:21" x14ac:dyDescent="0.3">
      <c r="A16" s="23">
        <v>10</v>
      </c>
      <c r="B16" s="53" t="s">
        <v>21</v>
      </c>
      <c r="C16" s="30" t="s">
        <v>98</v>
      </c>
      <c r="D16" s="30" t="s">
        <v>44</v>
      </c>
      <c r="E16" s="30" t="s">
        <v>112</v>
      </c>
      <c r="F16" s="52" t="str">
        <f>LEFT(C16,1)</f>
        <v>Б</v>
      </c>
      <c r="G16" s="52" t="str">
        <f>LEFT(D16,1)</f>
        <v>С</v>
      </c>
      <c r="H16" s="52" t="str">
        <f>LEFT(E16,1)</f>
        <v>П</v>
      </c>
      <c r="I16" s="37" t="s">
        <v>113</v>
      </c>
      <c r="J16" s="51" t="s">
        <v>114</v>
      </c>
      <c r="K16" s="20">
        <v>8</v>
      </c>
      <c r="L16" s="30" t="s">
        <v>32</v>
      </c>
      <c r="M16" s="50" t="str">
        <f>CONCATENATE(B16,"-",F16,G16,H16,"-",I16)</f>
        <v>Ж-БСП-25042005</v>
      </c>
      <c r="N16" s="48">
        <v>3</v>
      </c>
      <c r="O16" s="48">
        <v>1</v>
      </c>
      <c r="P16" s="48">
        <v>10</v>
      </c>
      <c r="Q16" s="48">
        <v>0</v>
      </c>
      <c r="R16" s="18">
        <f>SUM(N16:Q16)</f>
        <v>14</v>
      </c>
      <c r="S16" s="55">
        <v>115</v>
      </c>
      <c r="T16" s="19">
        <f>R16/S16</f>
        <v>0.12173913043478261</v>
      </c>
      <c r="U16" s="16" t="str">
        <f>IF(R16&gt;75%*S16,"Победитель",IF(R16&gt;50%*S16,"Призёр","Участник"))</f>
        <v>Участник</v>
      </c>
    </row>
    <row r="17" spans="1:21" x14ac:dyDescent="0.3">
      <c r="A17" s="23">
        <v>11</v>
      </c>
      <c r="B17" s="53" t="s">
        <v>21</v>
      </c>
      <c r="C17" s="53" t="s">
        <v>86</v>
      </c>
      <c r="D17" s="53" t="s">
        <v>33</v>
      </c>
      <c r="E17" s="59" t="s">
        <v>24</v>
      </c>
      <c r="F17" s="52" t="str">
        <f>LEFT(C17,1)</f>
        <v>М</v>
      </c>
      <c r="G17" s="52" t="str">
        <f>LEFT(D17,1)</f>
        <v>А</v>
      </c>
      <c r="H17" s="52" t="str">
        <f>LEFT(E17,1)</f>
        <v>А</v>
      </c>
      <c r="I17" s="70">
        <v>12052004</v>
      </c>
      <c r="J17" s="53" t="s">
        <v>80</v>
      </c>
      <c r="K17" s="53">
        <v>9</v>
      </c>
      <c r="L17" s="53" t="s">
        <v>89</v>
      </c>
      <c r="M17" s="50" t="str">
        <f>CONCATENATE(B17,"-",F17,G17,H17,"-",I17)</f>
        <v>Ж-МАА-12052004</v>
      </c>
      <c r="N17" s="48">
        <v>15</v>
      </c>
      <c r="O17" s="48">
        <v>18</v>
      </c>
      <c r="P17" s="48">
        <v>19</v>
      </c>
      <c r="Q17" s="48">
        <v>49.7</v>
      </c>
      <c r="R17" s="18">
        <f>SUM(N17:Q17)</f>
        <v>101.7</v>
      </c>
      <c r="S17" s="55">
        <v>115</v>
      </c>
      <c r="T17" s="19">
        <f>R17/S17</f>
        <v>0.8843478260869565</v>
      </c>
      <c r="U17" s="16" t="str">
        <f>IF(R17&gt;75%*S17,"Победитель",IF(R17&gt;50%*S17,"Призёр","Участник"))</f>
        <v>Победитель</v>
      </c>
    </row>
    <row r="18" spans="1:21" x14ac:dyDescent="0.3">
      <c r="A18" s="23">
        <v>12</v>
      </c>
      <c r="B18" s="53" t="s">
        <v>21</v>
      </c>
      <c r="C18" s="53" t="s">
        <v>91</v>
      </c>
      <c r="D18" s="53" t="s">
        <v>87</v>
      </c>
      <c r="E18" s="53" t="s">
        <v>26</v>
      </c>
      <c r="F18" s="52" t="str">
        <f>LEFT(C18,1)</f>
        <v>Ч</v>
      </c>
      <c r="G18" s="52" t="str">
        <f>LEFT(D18,1)</f>
        <v>А</v>
      </c>
      <c r="H18" s="52" t="str">
        <f>LEFT(E18,1)</f>
        <v>В</v>
      </c>
      <c r="I18" s="39">
        <v>2042004</v>
      </c>
      <c r="J18" s="53" t="s">
        <v>80</v>
      </c>
      <c r="K18" s="53">
        <v>9</v>
      </c>
      <c r="L18" s="53" t="s">
        <v>92</v>
      </c>
      <c r="M18" s="50" t="str">
        <f>CONCATENATE(B18,"-",F18,G18,H18,"-",I18)</f>
        <v>Ж-ЧАВ-2042004</v>
      </c>
      <c r="N18" s="48">
        <v>9</v>
      </c>
      <c r="O18" s="48">
        <v>4</v>
      </c>
      <c r="P18" s="48">
        <v>14</v>
      </c>
      <c r="Q18" s="48">
        <v>40.5</v>
      </c>
      <c r="R18" s="18">
        <f>SUM(N18:Q18)</f>
        <v>67.5</v>
      </c>
      <c r="S18" s="55">
        <v>115</v>
      </c>
      <c r="T18" s="19">
        <f>R18/S18</f>
        <v>0.58695652173913049</v>
      </c>
      <c r="U18" s="16" t="str">
        <f>IF(R18&gt;75%*S18,"Победитель",IF(R18&gt;50%*S18,"Призёр","Участник"))</f>
        <v>Призёр</v>
      </c>
    </row>
    <row r="19" spans="1:21" x14ac:dyDescent="0.3">
      <c r="A19" s="23">
        <v>13</v>
      </c>
      <c r="B19" s="53" t="s">
        <v>21</v>
      </c>
      <c r="C19" s="53" t="s">
        <v>78</v>
      </c>
      <c r="D19" s="53" t="s">
        <v>51</v>
      </c>
      <c r="E19" s="53" t="s">
        <v>50</v>
      </c>
      <c r="F19" s="52" t="str">
        <f>LEFT(C19,1)</f>
        <v>К</v>
      </c>
      <c r="G19" s="52" t="str">
        <f>LEFT(D19,1)</f>
        <v>В</v>
      </c>
      <c r="H19" s="52" t="str">
        <f>LEFT(E19,1)</f>
        <v>Ю</v>
      </c>
      <c r="I19" s="42" t="s">
        <v>79</v>
      </c>
      <c r="J19" s="53" t="s">
        <v>76</v>
      </c>
      <c r="K19" s="53">
        <v>9</v>
      </c>
      <c r="L19" s="30" t="s">
        <v>90</v>
      </c>
      <c r="M19" s="50" t="str">
        <f>CONCATENATE(B19,"-",F19,G19,H19,"-",I19)</f>
        <v>Ж-КВЮ-17102004</v>
      </c>
      <c r="N19" s="48">
        <v>5</v>
      </c>
      <c r="O19" s="48">
        <v>0</v>
      </c>
      <c r="P19" s="48">
        <v>17</v>
      </c>
      <c r="Q19" s="48">
        <v>33.799999999999997</v>
      </c>
      <c r="R19" s="18">
        <f>SUM(N19:Q19)</f>
        <v>55.8</v>
      </c>
      <c r="S19" s="55">
        <v>115</v>
      </c>
      <c r="T19" s="19">
        <f>R19/S19</f>
        <v>0.48521739130434782</v>
      </c>
      <c r="U19" s="16" t="str">
        <f>IF(R19&gt;75%*S19,"Победитель",IF(R19&gt;50%*S19,"Призёр","Участник"))</f>
        <v>Участник</v>
      </c>
    </row>
    <row r="20" spans="1:21" x14ac:dyDescent="0.3">
      <c r="A20" s="23">
        <v>14</v>
      </c>
      <c r="B20" s="53" t="s">
        <v>21</v>
      </c>
      <c r="C20" s="53" t="s">
        <v>42</v>
      </c>
      <c r="D20" s="53" t="s">
        <v>25</v>
      </c>
      <c r="E20" s="53" t="s">
        <v>22</v>
      </c>
      <c r="F20" s="52" t="str">
        <f>LEFT(C20,1)</f>
        <v>М</v>
      </c>
      <c r="G20" s="52" t="str">
        <f>LEFT(D20,1)</f>
        <v>Е</v>
      </c>
      <c r="H20" s="52" t="str">
        <f>LEFT(E20,1)</f>
        <v>С</v>
      </c>
      <c r="I20" s="39" t="s">
        <v>43</v>
      </c>
      <c r="J20" s="51" t="s">
        <v>36</v>
      </c>
      <c r="K20" s="53">
        <v>9</v>
      </c>
      <c r="L20" s="30" t="s">
        <v>93</v>
      </c>
      <c r="M20" s="50" t="str">
        <f>CONCATENATE(B20,"-",F20,G20,H20,"-",I20)</f>
        <v>Ж-МЕС-21012005</v>
      </c>
      <c r="N20" s="48">
        <v>10</v>
      </c>
      <c r="O20" s="48">
        <v>0</v>
      </c>
      <c r="P20" s="48">
        <v>16</v>
      </c>
      <c r="Q20" s="48">
        <v>0</v>
      </c>
      <c r="R20" s="18">
        <f>SUM(N20:Q20)</f>
        <v>26</v>
      </c>
      <c r="S20" s="55">
        <v>115</v>
      </c>
      <c r="T20" s="19">
        <f>R20/S20</f>
        <v>0.22608695652173913</v>
      </c>
      <c r="U20" s="16" t="str">
        <f>IF(R20&gt;75%*S20,"Победитель",IF(R20&gt;50%*S20,"Призёр","Участник"))</f>
        <v>Участник</v>
      </c>
    </row>
    <row r="21" spans="1:21" x14ac:dyDescent="0.3">
      <c r="A21" s="23">
        <v>15</v>
      </c>
      <c r="B21" s="53" t="s">
        <v>21</v>
      </c>
      <c r="C21" s="54" t="s">
        <v>38</v>
      </c>
      <c r="D21" s="54" t="s">
        <v>39</v>
      </c>
      <c r="E21" s="54" t="s">
        <v>40</v>
      </c>
      <c r="F21" s="52" t="str">
        <f>LEFT(C21,1)</f>
        <v>З</v>
      </c>
      <c r="G21" s="52" t="str">
        <f>LEFT(D21,1)</f>
        <v>К</v>
      </c>
      <c r="H21" s="52" t="str">
        <f>LEFT(E21,1)</f>
        <v>К</v>
      </c>
      <c r="I21" s="38" t="s">
        <v>41</v>
      </c>
      <c r="J21" s="51" t="s">
        <v>36</v>
      </c>
      <c r="K21" s="49">
        <v>9</v>
      </c>
      <c r="L21" s="26" t="s">
        <v>94</v>
      </c>
      <c r="M21" s="50" t="str">
        <f>CONCATENATE(B21,"-",F21,G21,H21,"-",I21)</f>
        <v>Ж-ЗКК-30092004</v>
      </c>
      <c r="N21" s="48">
        <v>8</v>
      </c>
      <c r="O21" s="48">
        <v>0</v>
      </c>
      <c r="P21" s="48">
        <v>17</v>
      </c>
      <c r="Q21" s="48">
        <v>0</v>
      </c>
      <c r="R21" s="18">
        <f>SUM(N21:Q21)</f>
        <v>25</v>
      </c>
      <c r="S21" s="55">
        <v>115</v>
      </c>
      <c r="T21" s="19">
        <f>R21/S21</f>
        <v>0.21739130434782608</v>
      </c>
      <c r="U21" s="16" t="str">
        <f>IF(R21&gt;75%*S21,"Победитель",IF(R21&gt;50%*S21,"Призёр","Участник"))</f>
        <v>Участник</v>
      </c>
    </row>
    <row r="22" spans="1:21" x14ac:dyDescent="0.3">
      <c r="A22" s="23">
        <v>16</v>
      </c>
      <c r="B22" s="53" t="s">
        <v>21</v>
      </c>
      <c r="C22" s="53" t="s">
        <v>96</v>
      </c>
      <c r="D22" s="53" t="s">
        <v>23</v>
      </c>
      <c r="E22" s="53" t="s">
        <v>22</v>
      </c>
      <c r="F22" s="52" t="str">
        <f>LEFT(C22,1)</f>
        <v>А</v>
      </c>
      <c r="G22" s="52" t="str">
        <f>LEFT(D22,1)</f>
        <v>П</v>
      </c>
      <c r="H22" s="52" t="str">
        <f>LEFT(E22,1)</f>
        <v>С</v>
      </c>
      <c r="I22" s="39" t="s">
        <v>115</v>
      </c>
      <c r="J22" s="53" t="s">
        <v>65</v>
      </c>
      <c r="K22" s="53">
        <v>10</v>
      </c>
      <c r="L22" s="30" t="s">
        <v>95</v>
      </c>
      <c r="M22" s="50" t="str">
        <f>CONCATENATE(B22,"-",F22,G22,H22,"-",I22)</f>
        <v>Ж-АПС-16062003</v>
      </c>
      <c r="N22" s="48">
        <v>15</v>
      </c>
      <c r="O22" s="48">
        <v>8</v>
      </c>
      <c r="P22" s="48">
        <v>17</v>
      </c>
      <c r="Q22" s="48">
        <v>47.6</v>
      </c>
      <c r="R22" s="18">
        <f>SUM(N22:Q22)</f>
        <v>87.6</v>
      </c>
      <c r="S22" s="55">
        <v>125</v>
      </c>
      <c r="T22" s="19">
        <f>R22/S22</f>
        <v>0.70079999999999998</v>
      </c>
      <c r="U22" s="16" t="str">
        <f>IF(R22&gt;75%*S22,"Победитель",IF(R22&gt;50%*S22,"Призёр","Участник"))</f>
        <v>Призёр</v>
      </c>
    </row>
  </sheetData>
  <sheetProtection password="CF7A" sheet="1" objects="1" scenarios="1"/>
  <sortState ref="B7:U22">
    <sortCondition ref="K7:K22"/>
    <sortCondition ref="U7:U22"/>
    <sortCondition descending="1" ref="R7:R22"/>
  </sortState>
  <mergeCells count="22">
    <mergeCell ref="K4:K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L4:L6"/>
    <mergeCell ref="M4:M6"/>
    <mergeCell ref="N4:Q4"/>
    <mergeCell ref="O5:O6"/>
    <mergeCell ref="P5:P6"/>
    <mergeCell ref="S4:S6"/>
    <mergeCell ref="T4:T6"/>
    <mergeCell ref="U4:U6"/>
    <mergeCell ref="N5:N6"/>
    <mergeCell ref="Q5:Q6"/>
    <mergeCell ref="R4:R6"/>
  </mergeCells>
  <pageMargins left="0.23622047244094488" right="0.23622047244094488" top="0.19685039370078741" bottom="0.15748031496062992" header="0" footer="0"/>
  <pageSetup paperSize="9" scale="9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3"/>
  <sheetViews>
    <sheetView topLeftCell="A10" zoomScale="70" zoomScaleNormal="70" workbookViewId="0">
      <selection activeCell="L10" sqref="L1:L1048576"/>
    </sheetView>
  </sheetViews>
  <sheetFormatPr defaultRowHeight="18.75" x14ac:dyDescent="0.3"/>
  <cols>
    <col min="1" max="1" width="7.42578125" style="4" customWidth="1"/>
    <col min="2" max="2" width="6.85546875" style="41" customWidth="1"/>
    <col min="3" max="3" width="20.28515625" style="5" hidden="1" customWidth="1"/>
    <col min="4" max="4" width="18" style="5" hidden="1" customWidth="1"/>
    <col min="5" max="5" width="22.140625" style="5" hidden="1" customWidth="1"/>
    <col min="6" max="8" width="4.140625" style="5" hidden="1" customWidth="1"/>
    <col min="9" max="9" width="14.140625" style="41" hidden="1" customWidth="1"/>
    <col min="10" max="10" width="30.42578125" style="5" customWidth="1"/>
    <col min="11" max="11" width="8.140625" style="41" customWidth="1"/>
    <col min="12" max="12" width="9.42578125" style="34" hidden="1" customWidth="1"/>
    <col min="13" max="13" width="22.28515625" style="4" customWidth="1"/>
    <col min="14" max="16" width="12.7109375" style="3" customWidth="1"/>
    <col min="17" max="17" width="10.140625" style="13" customWidth="1"/>
    <col min="18" max="18" width="10" style="9" customWidth="1"/>
    <col min="19" max="19" width="10" style="4" customWidth="1"/>
    <col min="20" max="20" width="12.5703125" style="13" customWidth="1"/>
    <col min="21" max="16384" width="9.140625" style="1"/>
  </cols>
  <sheetData>
    <row r="1" spans="1:20" s="15" customFormat="1" hidden="1" x14ac:dyDescent="0.3">
      <c r="B1" s="36"/>
      <c r="I1" s="36"/>
      <c r="K1" s="36"/>
      <c r="L1" s="33"/>
      <c r="O1" s="35"/>
      <c r="Q1" s="6"/>
      <c r="T1" s="6"/>
    </row>
    <row r="2" spans="1:20" s="15" customFormat="1" ht="19.5" hidden="1" thickBot="1" x14ac:dyDescent="0.35">
      <c r="B2" s="36"/>
      <c r="C2" s="11"/>
      <c r="D2" s="7" t="s">
        <v>13</v>
      </c>
      <c r="I2" s="36"/>
      <c r="K2" s="36"/>
      <c r="L2" s="33"/>
      <c r="O2" s="35"/>
      <c r="Q2" s="6"/>
      <c r="T2" s="6"/>
    </row>
    <row r="3" spans="1:20" s="15" customFormat="1" hidden="1" x14ac:dyDescent="0.3">
      <c r="B3" s="36"/>
      <c r="C3" s="8"/>
      <c r="D3" s="8"/>
      <c r="I3" s="36"/>
      <c r="K3" s="36"/>
      <c r="L3" s="33"/>
      <c r="O3" s="35"/>
      <c r="Q3" s="6"/>
      <c r="T3" s="6"/>
    </row>
    <row r="4" spans="1:20" s="15" customFormat="1" ht="19.5" hidden="1" thickBot="1" x14ac:dyDescent="0.35">
      <c r="B4" s="36"/>
      <c r="C4" s="10"/>
      <c r="D4" s="8" t="s">
        <v>14</v>
      </c>
      <c r="I4" s="36"/>
      <c r="K4" s="36"/>
      <c r="L4" s="33"/>
      <c r="O4" s="35"/>
      <c r="Q4" s="6"/>
      <c r="T4" s="6"/>
    </row>
    <row r="5" spans="1:20" s="15" customFormat="1" hidden="1" x14ac:dyDescent="0.3">
      <c r="B5" s="36"/>
      <c r="C5" s="8"/>
      <c r="D5" s="8"/>
      <c r="I5" s="36"/>
      <c r="K5" s="36"/>
      <c r="L5" s="33"/>
      <c r="O5" s="35"/>
      <c r="Q5" s="6"/>
      <c r="T5" s="6"/>
    </row>
    <row r="6" spans="1:20" s="15" customFormat="1" ht="19.5" hidden="1" thickBot="1" x14ac:dyDescent="0.35">
      <c r="B6" s="36"/>
      <c r="C6" s="12"/>
      <c r="D6" s="8" t="s">
        <v>15</v>
      </c>
      <c r="I6" s="36"/>
      <c r="K6" s="36"/>
      <c r="L6" s="33"/>
      <c r="O6" s="35"/>
      <c r="Q6" s="6"/>
      <c r="T6" s="6"/>
    </row>
    <row r="7" spans="1:20" s="15" customFormat="1" hidden="1" x14ac:dyDescent="0.3">
      <c r="B7" s="36"/>
      <c r="C7" s="8"/>
      <c r="D7" s="8"/>
      <c r="I7" s="36"/>
      <c r="K7" s="36"/>
      <c r="L7" s="33"/>
      <c r="O7" s="35"/>
      <c r="Q7" s="6"/>
      <c r="T7" s="6"/>
    </row>
    <row r="8" spans="1:20" s="15" customFormat="1" ht="19.5" hidden="1" thickBot="1" x14ac:dyDescent="0.35">
      <c r="B8" s="36"/>
      <c r="C8" s="14"/>
      <c r="D8" s="8" t="s">
        <v>18</v>
      </c>
      <c r="I8" s="36"/>
      <c r="K8" s="36"/>
      <c r="L8" s="33"/>
      <c r="O8" s="35"/>
      <c r="Q8" s="6"/>
      <c r="T8" s="6"/>
    </row>
    <row r="9" spans="1:20" s="15" customFormat="1" hidden="1" x14ac:dyDescent="0.3">
      <c r="B9" s="36"/>
      <c r="I9" s="36"/>
      <c r="K9" s="36"/>
      <c r="L9" s="33"/>
      <c r="O9" s="35"/>
      <c r="Q9" s="6"/>
      <c r="T9" s="6"/>
    </row>
    <row r="10" spans="1:20" s="15" customFormat="1" x14ac:dyDescent="0.3">
      <c r="A10" s="15" t="s">
        <v>104</v>
      </c>
      <c r="B10" s="36"/>
      <c r="I10" s="36"/>
      <c r="K10" s="36"/>
      <c r="L10" s="33"/>
      <c r="O10" s="35"/>
      <c r="Q10" s="6"/>
      <c r="T10" s="6"/>
    </row>
    <row r="11" spans="1:20" s="15" customFormat="1" x14ac:dyDescent="0.3">
      <c r="A11" s="43" t="s">
        <v>105</v>
      </c>
      <c r="B11" s="44"/>
      <c r="C11" s="44"/>
      <c r="D11" s="44"/>
      <c r="I11" s="36"/>
      <c r="K11" s="36"/>
      <c r="L11" s="33"/>
      <c r="O11" s="35"/>
      <c r="Q11" s="6"/>
      <c r="T11" s="6"/>
    </row>
    <row r="12" spans="1:20" s="2" customFormat="1" ht="22.5" customHeight="1" x14ac:dyDescent="0.25">
      <c r="A12" s="71" t="s">
        <v>0</v>
      </c>
      <c r="B12" s="71" t="s">
        <v>10</v>
      </c>
      <c r="C12" s="71" t="s">
        <v>1</v>
      </c>
      <c r="D12" s="71" t="s">
        <v>2</v>
      </c>
      <c r="E12" s="71" t="s">
        <v>3</v>
      </c>
      <c r="F12" s="71"/>
      <c r="G12" s="71"/>
      <c r="H12" s="71"/>
      <c r="I12" s="71" t="s">
        <v>9</v>
      </c>
      <c r="J12" s="71" t="s">
        <v>4</v>
      </c>
      <c r="K12" s="71" t="s">
        <v>5</v>
      </c>
      <c r="L12" s="77" t="s">
        <v>6</v>
      </c>
      <c r="M12" s="71" t="s">
        <v>11</v>
      </c>
      <c r="N12" s="80" t="s">
        <v>16</v>
      </c>
      <c r="O12" s="81"/>
      <c r="P12" s="81"/>
      <c r="Q12" s="74" t="s">
        <v>8</v>
      </c>
      <c r="R12" s="71" t="s">
        <v>7</v>
      </c>
      <c r="S12" s="71" t="s">
        <v>17</v>
      </c>
      <c r="T12" s="74" t="s">
        <v>12</v>
      </c>
    </row>
    <row r="13" spans="1:20" s="2" customFormat="1" ht="16.5" customHeight="1" x14ac:dyDescent="0.2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8"/>
      <c r="M13" s="72"/>
      <c r="N13" s="71" t="s">
        <v>103</v>
      </c>
      <c r="O13" s="71" t="s">
        <v>100</v>
      </c>
      <c r="P13" s="71" t="s">
        <v>107</v>
      </c>
      <c r="Q13" s="75"/>
      <c r="R13" s="72"/>
      <c r="S13" s="72"/>
      <c r="T13" s="75"/>
    </row>
    <row r="14" spans="1:20" s="2" customFormat="1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9"/>
      <c r="M14" s="73"/>
      <c r="N14" s="73"/>
      <c r="O14" s="73"/>
      <c r="P14" s="73"/>
      <c r="Q14" s="76"/>
      <c r="R14" s="73"/>
      <c r="S14" s="73"/>
      <c r="T14" s="76"/>
    </row>
    <row r="15" spans="1:20" x14ac:dyDescent="0.3">
      <c r="A15" s="23">
        <v>1</v>
      </c>
      <c r="B15" s="42" t="s">
        <v>20</v>
      </c>
      <c r="C15" s="53" t="s">
        <v>88</v>
      </c>
      <c r="D15" s="53" t="s">
        <v>66</v>
      </c>
      <c r="E15" s="53" t="s">
        <v>19</v>
      </c>
      <c r="F15" s="29" t="str">
        <f>LEFT(C15,1)</f>
        <v>К</v>
      </c>
      <c r="G15" s="52" t="str">
        <f t="shared" ref="G15:H15" si="0">LEFT(D15,1)</f>
        <v>М</v>
      </c>
      <c r="H15" s="52" t="str">
        <f t="shared" si="0"/>
        <v>С</v>
      </c>
      <c r="I15" s="56" t="s">
        <v>110</v>
      </c>
      <c r="J15" s="53" t="s">
        <v>80</v>
      </c>
      <c r="K15" s="42">
        <v>8</v>
      </c>
      <c r="L15" s="53" t="s">
        <v>28</v>
      </c>
      <c r="M15" s="50" t="str">
        <f>CONCATENATE(B15,"-",F15,G15,H15,"-",I15)</f>
        <v>М-КМС-21052005</v>
      </c>
      <c r="N15" s="22">
        <v>12</v>
      </c>
      <c r="O15" s="48">
        <v>37</v>
      </c>
      <c r="P15" s="22">
        <v>33.6</v>
      </c>
      <c r="Q15" s="18">
        <f t="shared" ref="Q15:Q18" si="1">SUM(N15:P15)</f>
        <v>82.6</v>
      </c>
      <c r="R15" s="24">
        <v>115</v>
      </c>
      <c r="S15" s="19">
        <f t="shared" ref="S15:S18" si="2">Q15/R15</f>
        <v>0.7182608695652174</v>
      </c>
      <c r="T15" s="16" t="str">
        <f t="shared" ref="T15:T18" si="3">IF(Q15&gt;75%*R15,"Победитель",IF(Q15&gt;50%*R15,"Призёр","Участник"))</f>
        <v>Призёр</v>
      </c>
    </row>
    <row r="16" spans="1:20" x14ac:dyDescent="0.3">
      <c r="A16" s="23">
        <v>2</v>
      </c>
      <c r="B16" s="42" t="s">
        <v>20</v>
      </c>
      <c r="C16" s="32" t="s">
        <v>101</v>
      </c>
      <c r="D16" s="32" t="s">
        <v>102</v>
      </c>
      <c r="E16" s="32" t="s">
        <v>109</v>
      </c>
      <c r="F16" s="52" t="str">
        <f t="shared" ref="F16:F18" si="4">LEFT(C16,1)</f>
        <v>Ч</v>
      </c>
      <c r="G16" s="52" t="str">
        <f t="shared" ref="G16:G18" si="5">LEFT(D16,1)</f>
        <v>И</v>
      </c>
      <c r="H16" s="52" t="str">
        <f t="shared" ref="H16:H18" si="6">LEFT(E16,1)</f>
        <v>Д</v>
      </c>
      <c r="I16" s="40">
        <v>25072005</v>
      </c>
      <c r="J16" s="28" t="s">
        <v>65</v>
      </c>
      <c r="K16" s="42">
        <v>8</v>
      </c>
      <c r="L16" s="30" t="s">
        <v>27</v>
      </c>
      <c r="M16" s="25" t="str">
        <f>CONCATENATE(B16,"-",F16,G16,H16,"-",I16)</f>
        <v>М-ЧИД-25072005</v>
      </c>
      <c r="N16" s="22">
        <v>11</v>
      </c>
      <c r="O16" s="48">
        <v>0</v>
      </c>
      <c r="P16" s="22">
        <v>0</v>
      </c>
      <c r="Q16" s="18">
        <f t="shared" si="1"/>
        <v>11</v>
      </c>
      <c r="R16" s="55">
        <v>115</v>
      </c>
      <c r="S16" s="19">
        <f t="shared" si="2"/>
        <v>9.5652173913043481E-2</v>
      </c>
      <c r="T16" s="16" t="str">
        <f t="shared" si="3"/>
        <v>Участник</v>
      </c>
    </row>
    <row r="17" spans="1:20" x14ac:dyDescent="0.3">
      <c r="A17" s="23">
        <v>3</v>
      </c>
      <c r="B17" s="42" t="s">
        <v>20</v>
      </c>
      <c r="C17" s="32" t="s">
        <v>67</v>
      </c>
      <c r="D17" s="32" t="s">
        <v>66</v>
      </c>
      <c r="E17" s="32" t="s">
        <v>108</v>
      </c>
      <c r="F17" s="52" t="str">
        <f t="shared" si="4"/>
        <v>З</v>
      </c>
      <c r="G17" s="52" t="str">
        <f t="shared" si="5"/>
        <v>М</v>
      </c>
      <c r="H17" s="52" t="str">
        <f t="shared" si="6"/>
        <v>А</v>
      </c>
      <c r="I17" s="40">
        <v>15062005</v>
      </c>
      <c r="J17" s="28" t="s">
        <v>65</v>
      </c>
      <c r="K17" s="42">
        <v>8</v>
      </c>
      <c r="L17" s="30" t="s">
        <v>29</v>
      </c>
      <c r="M17" s="50" t="str">
        <f>CONCATENATE(B17,"-",F17,G17,H17,"-",I17)</f>
        <v>М-ЗМА-15062005</v>
      </c>
      <c r="N17" s="22">
        <v>10</v>
      </c>
      <c r="O17" s="48">
        <v>16</v>
      </c>
      <c r="P17" s="22">
        <v>0</v>
      </c>
      <c r="Q17" s="18">
        <f t="shared" si="1"/>
        <v>26</v>
      </c>
      <c r="R17" s="55">
        <v>115</v>
      </c>
      <c r="S17" s="19">
        <f t="shared" si="2"/>
        <v>0.22608695652173913</v>
      </c>
      <c r="T17" s="16" t="str">
        <f t="shared" si="3"/>
        <v>Участник</v>
      </c>
    </row>
    <row r="18" spans="1:20" x14ac:dyDescent="0.3">
      <c r="A18" s="23">
        <v>4</v>
      </c>
      <c r="B18" s="42" t="s">
        <v>20</v>
      </c>
      <c r="C18" s="32" t="s">
        <v>69</v>
      </c>
      <c r="D18" s="32" t="s">
        <v>70</v>
      </c>
      <c r="E18" s="32" t="s">
        <v>111</v>
      </c>
      <c r="F18" s="52" t="str">
        <f t="shared" si="4"/>
        <v>Д</v>
      </c>
      <c r="G18" s="52" t="str">
        <f t="shared" si="5"/>
        <v>Н</v>
      </c>
      <c r="H18" s="52" t="str">
        <f t="shared" si="6"/>
        <v>А</v>
      </c>
      <c r="I18" s="40">
        <v>14042004</v>
      </c>
      <c r="J18" s="28" t="s">
        <v>65</v>
      </c>
      <c r="K18" s="42">
        <v>9</v>
      </c>
      <c r="L18" s="30" t="s">
        <v>30</v>
      </c>
      <c r="M18" s="50" t="str">
        <f>CONCATENATE(B18,"-",F18,G18,H18,"-",I18)</f>
        <v>М-ДНА-14042004</v>
      </c>
      <c r="N18" s="22">
        <v>14</v>
      </c>
      <c r="O18" s="48">
        <v>28</v>
      </c>
      <c r="P18" s="22">
        <v>0</v>
      </c>
      <c r="Q18" s="18">
        <f t="shared" si="1"/>
        <v>42</v>
      </c>
      <c r="R18" s="55">
        <v>115</v>
      </c>
      <c r="S18" s="19">
        <f t="shared" si="2"/>
        <v>0.36521739130434783</v>
      </c>
      <c r="T18" s="16" t="str">
        <f t="shared" si="3"/>
        <v>Участник</v>
      </c>
    </row>
    <row r="19" spans="1:20" x14ac:dyDescent="0.3">
      <c r="A19" s="60"/>
      <c r="B19" s="67"/>
      <c r="C19" s="68"/>
      <c r="D19" s="68"/>
      <c r="E19" s="68"/>
      <c r="F19" s="61"/>
      <c r="G19" s="61"/>
      <c r="H19" s="61"/>
      <c r="I19" s="69"/>
      <c r="J19" s="45"/>
      <c r="K19" s="67"/>
      <c r="L19" s="57"/>
      <c r="M19" s="62"/>
      <c r="N19" s="17"/>
      <c r="O19" s="17"/>
      <c r="P19" s="17"/>
      <c r="Q19" s="63"/>
      <c r="R19" s="58"/>
      <c r="S19" s="64"/>
      <c r="T19" s="65"/>
    </row>
    <row r="20" spans="1:20" x14ac:dyDescent="0.3">
      <c r="A20" s="23"/>
      <c r="B20" s="42"/>
      <c r="C20" s="32"/>
      <c r="D20" s="32"/>
      <c r="E20" s="32"/>
      <c r="F20" s="52"/>
      <c r="G20" s="52"/>
      <c r="H20" s="52"/>
      <c r="I20" s="40"/>
      <c r="J20" s="51"/>
      <c r="K20" s="42"/>
      <c r="L20" s="30"/>
      <c r="M20" s="50"/>
      <c r="N20" s="48"/>
      <c r="O20" s="48"/>
      <c r="P20" s="48"/>
      <c r="Q20" s="18"/>
      <c r="R20" s="55"/>
      <c r="S20" s="19"/>
      <c r="T20" s="16"/>
    </row>
    <row r="21" spans="1:20" x14ac:dyDescent="0.3">
      <c r="A21" s="23"/>
      <c r="B21" s="42"/>
      <c r="C21" s="32"/>
      <c r="D21" s="32"/>
      <c r="E21" s="32"/>
      <c r="F21" s="52"/>
      <c r="G21" s="52"/>
      <c r="H21" s="52"/>
      <c r="I21" s="40"/>
      <c r="J21" s="51"/>
      <c r="K21" s="42"/>
      <c r="L21" s="30"/>
      <c r="M21" s="50"/>
      <c r="N21" s="48"/>
      <c r="O21" s="48"/>
      <c r="P21" s="48"/>
      <c r="Q21" s="18"/>
      <c r="R21" s="55"/>
      <c r="S21" s="19"/>
      <c r="T21" s="16"/>
    </row>
    <row r="22" spans="1:20" x14ac:dyDescent="0.3">
      <c r="A22" s="23"/>
      <c r="B22" s="42"/>
      <c r="C22" s="32"/>
      <c r="D22" s="32"/>
      <c r="E22" s="32"/>
      <c r="F22" s="52"/>
      <c r="G22" s="52"/>
      <c r="H22" s="52"/>
      <c r="I22" s="40"/>
      <c r="J22" s="51"/>
      <c r="K22" s="42"/>
      <c r="L22" s="30"/>
      <c r="M22" s="50"/>
      <c r="N22" s="48"/>
      <c r="O22" s="48"/>
      <c r="P22" s="48"/>
      <c r="Q22" s="18"/>
      <c r="R22" s="55"/>
      <c r="S22" s="19"/>
      <c r="T22" s="16"/>
    </row>
    <row r="23" spans="1:20" x14ac:dyDescent="0.3">
      <c r="T23" s="66"/>
    </row>
  </sheetData>
  <sheetProtection password="CF7A" sheet="1" objects="1" scenarios="1"/>
  <sortState ref="B15:V56">
    <sortCondition ref="K15:K56"/>
    <sortCondition ref="T15:T56"/>
    <sortCondition descending="1" ref="Q15:Q56"/>
  </sortState>
  <mergeCells count="21">
    <mergeCell ref="R12:R14"/>
    <mergeCell ref="F12:F14"/>
    <mergeCell ref="G12:G14"/>
    <mergeCell ref="H12:H14"/>
    <mergeCell ref="T12:T14"/>
    <mergeCell ref="I12:I14"/>
    <mergeCell ref="J12:J14"/>
    <mergeCell ref="K12:K14"/>
    <mergeCell ref="L12:L14"/>
    <mergeCell ref="N12:P12"/>
    <mergeCell ref="N13:N14"/>
    <mergeCell ref="P13:P14"/>
    <mergeCell ref="S12:S14"/>
    <mergeCell ref="M12:M14"/>
    <mergeCell ref="Q12:Q14"/>
    <mergeCell ref="O13:O14"/>
    <mergeCell ref="A12:A14"/>
    <mergeCell ref="C12:C14"/>
    <mergeCell ref="D12:D14"/>
    <mergeCell ref="E12:E14"/>
    <mergeCell ref="B12:B14"/>
  </mergeCells>
  <pageMargins left="0.7" right="0.7" top="0.75" bottom="0.75" header="0.3" footer="0.3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технология девочки</vt:lpstr>
      <vt:lpstr>технология мальчики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2019-10-23T14:02:03Z</cp:lastPrinted>
  <dcterms:created xsi:type="dcterms:W3CDTF">2018-08-16T12:42:27Z</dcterms:created>
  <dcterms:modified xsi:type="dcterms:W3CDTF">2019-12-03T13:49:04Z</dcterms:modified>
</cp:coreProperties>
</file>