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9120"/>
  </bookViews>
  <sheets>
    <sheet name="Литература 7-11" sheetId="1" r:id="rId1"/>
    <sheet name="Литература 7" sheetId="3" r:id="rId2"/>
    <sheet name="Литература 8" sheetId="4" r:id="rId3"/>
    <sheet name="Литература 9" sheetId="5" r:id="rId4"/>
    <sheet name="Литература 10" sheetId="6" r:id="rId5"/>
    <sheet name="Литература 11" sheetId="7" r:id="rId6"/>
  </sheets>
  <definedNames>
    <definedName name="_xlnm._FilterDatabase" localSheetId="4" hidden="1">'Литература 10'!$A$10:$S$26</definedName>
    <definedName name="_xlnm._FilterDatabase" localSheetId="5" hidden="1">'Литература 11'!$A$10:$S$15</definedName>
    <definedName name="_xlnm._FilterDatabase" localSheetId="1" hidden="1">'Литература 7'!$A$10:$S$22</definedName>
    <definedName name="_xlnm._FilterDatabase" localSheetId="0" hidden="1">'Литература 7-11'!$A$10:$T$64</definedName>
    <definedName name="_xlnm._FilterDatabase" localSheetId="2" hidden="1">'Литература 8'!$A$10:$T$33</definedName>
    <definedName name="_xlnm._FilterDatabase" localSheetId="3" hidden="1">'Литература 9'!$A$10:$S$24</definedName>
    <definedName name="Z_9028EF4B_E730_4472_9C43_CF53F20D52F8_.wvu.Cols" localSheetId="4" hidden="1">'Литература 10'!$F:$H,'Литература 10'!$M:$M</definedName>
    <definedName name="Z_9028EF4B_E730_4472_9C43_CF53F20D52F8_.wvu.Cols" localSheetId="5" hidden="1">'Литература 11'!$F:$H,'Литература 11'!$M:$M</definedName>
    <definedName name="Z_9028EF4B_E730_4472_9C43_CF53F20D52F8_.wvu.Cols" localSheetId="1" hidden="1">'Литература 7'!$F:$H,'Литература 7'!$M:$M</definedName>
    <definedName name="Z_9028EF4B_E730_4472_9C43_CF53F20D52F8_.wvu.Cols" localSheetId="0" hidden="1">'Литература 7-11'!$F:$H,'Литература 7-11'!$M:$M</definedName>
    <definedName name="Z_9028EF4B_E730_4472_9C43_CF53F20D52F8_.wvu.Cols" localSheetId="2" hidden="1">'Литература 8'!$F:$H,'Литература 8'!$M:$M</definedName>
    <definedName name="Z_9028EF4B_E730_4472_9C43_CF53F20D52F8_.wvu.Cols" localSheetId="3" hidden="1">'Литература 9'!$F:$H,'Литература 9'!$M:$M</definedName>
    <definedName name="Z_9028EF4B_E730_4472_9C43_CF53F20D52F8_.wvu.FilterData" localSheetId="4" hidden="1">'Литература 10'!$A$10:$S$26</definedName>
    <definedName name="Z_9028EF4B_E730_4472_9C43_CF53F20D52F8_.wvu.FilterData" localSheetId="5" hidden="1">'Литература 11'!$A$10:$S$15</definedName>
    <definedName name="Z_9028EF4B_E730_4472_9C43_CF53F20D52F8_.wvu.FilterData" localSheetId="1" hidden="1">'Литература 7'!$A$10:$S$22</definedName>
    <definedName name="Z_9028EF4B_E730_4472_9C43_CF53F20D52F8_.wvu.FilterData" localSheetId="0" hidden="1">'Литература 7-11'!$A$10:$T$64</definedName>
    <definedName name="Z_9028EF4B_E730_4472_9C43_CF53F20D52F8_.wvu.FilterData" localSheetId="2" hidden="1">'Литература 8'!$A$10:$T$33</definedName>
    <definedName name="Z_9028EF4B_E730_4472_9C43_CF53F20D52F8_.wvu.FilterData" localSheetId="3" hidden="1">'Литература 9'!$A$10:$S$24</definedName>
    <definedName name="Z_AAC0CFBE_CA9F_4C35_8F70_4A159F68E5DC_.wvu.Cols" localSheetId="4" hidden="1">'Литература 10'!$F:$H,'Литература 10'!$M:$M</definedName>
    <definedName name="Z_AAC0CFBE_CA9F_4C35_8F70_4A159F68E5DC_.wvu.Cols" localSheetId="5" hidden="1">'Литература 11'!$F:$H,'Литература 11'!$M:$M</definedName>
    <definedName name="Z_AAC0CFBE_CA9F_4C35_8F70_4A159F68E5DC_.wvu.Cols" localSheetId="1" hidden="1">'Литература 7'!$F:$H,'Литература 7'!$M:$M</definedName>
    <definedName name="Z_AAC0CFBE_CA9F_4C35_8F70_4A159F68E5DC_.wvu.Cols" localSheetId="0" hidden="1">'Литература 7-11'!$F:$H,'Литература 7-11'!$M:$M</definedName>
    <definedName name="Z_AAC0CFBE_CA9F_4C35_8F70_4A159F68E5DC_.wvu.Cols" localSheetId="2" hidden="1">'Литература 8'!$F:$H,'Литература 8'!$M:$M</definedName>
    <definedName name="Z_AAC0CFBE_CA9F_4C35_8F70_4A159F68E5DC_.wvu.Cols" localSheetId="3" hidden="1">'Литература 9'!$F:$H,'Литература 9'!$M:$M</definedName>
    <definedName name="Z_E9402FEC_880C_4A3F_831D_F1476C21DFC8_.wvu.Cols" localSheetId="4" hidden="1">'Литература 10'!$F:$H,'Литература 10'!$M:$M</definedName>
    <definedName name="Z_E9402FEC_880C_4A3F_831D_F1476C21DFC8_.wvu.Cols" localSheetId="5" hidden="1">'Литература 11'!$F:$H,'Литература 11'!$M:$M</definedName>
    <definedName name="Z_E9402FEC_880C_4A3F_831D_F1476C21DFC8_.wvu.Cols" localSheetId="1" hidden="1">'Литература 7'!$F:$H,'Литература 7'!$M:$M</definedName>
    <definedName name="Z_E9402FEC_880C_4A3F_831D_F1476C21DFC8_.wvu.Cols" localSheetId="0" hidden="1">'Литература 7-11'!$F:$H,'Литература 7-11'!$M:$M</definedName>
    <definedName name="Z_E9402FEC_880C_4A3F_831D_F1476C21DFC8_.wvu.Cols" localSheetId="2" hidden="1">'Литература 8'!$F:$H,'Литература 8'!$M:$M</definedName>
    <definedName name="Z_E9402FEC_880C_4A3F_831D_F1476C21DFC8_.wvu.Cols" localSheetId="3" hidden="1">'Литература 9'!$F:$H,'Литература 9'!$M:$M</definedName>
  </definedNames>
  <calcPr calcId="145621"/>
  <customWorkbookViews>
    <customWorkbookView name="1 - Личное представление" guid="{9028EF4B-E730-4472-9C43-CF53F20D52F8}" mergeInterval="0" personalView="1" maximized="1" windowWidth="1436" windowHeight="646" activeSheetId="1"/>
    <customWorkbookView name="1 - Личное представление (2)" guid="{AAC0CFBE-CA9F-4C35-8F70-4A159F68E5DC}" mergeInterval="0" personalView="1" maximized="1" windowWidth="1362" windowHeight="543" activeSheetId="1"/>
    <customWorkbookView name="xxx - Личное представление" guid="{E9402FEC-880C-4A3F-831D-F1476C21DFC8}" mergeInterval="0" personalView="1" maximized="1" windowWidth="1080" windowHeight="581" activeSheetId="1"/>
  </customWorkbookViews>
</workbook>
</file>

<file path=xl/calcChain.xml><?xml version="1.0" encoding="utf-8"?>
<calcChain xmlns="http://schemas.openxmlformats.org/spreadsheetml/2006/main">
  <c r="P24" i="7" l="1"/>
  <c r="S24" i="7" s="1"/>
  <c r="H24" i="7"/>
  <c r="G24" i="7"/>
  <c r="F24" i="7"/>
  <c r="P23" i="7"/>
  <c r="R23" i="7" s="1"/>
  <c r="H23" i="7"/>
  <c r="G23" i="7"/>
  <c r="F23" i="7"/>
  <c r="P22" i="7"/>
  <c r="S22" i="7" s="1"/>
  <c r="H22" i="7"/>
  <c r="G22" i="7"/>
  <c r="F22" i="7"/>
  <c r="P21" i="7"/>
  <c r="R21" i="7" s="1"/>
  <c r="H21" i="7"/>
  <c r="G21" i="7"/>
  <c r="F21" i="7"/>
  <c r="R20" i="7"/>
  <c r="P20" i="7"/>
  <c r="S20" i="7" s="1"/>
  <c r="H20" i="7"/>
  <c r="G20" i="7"/>
  <c r="F20" i="7"/>
  <c r="M20" i="7" s="1"/>
  <c r="P19" i="7"/>
  <c r="S19" i="7" s="1"/>
  <c r="H19" i="7"/>
  <c r="G19" i="7"/>
  <c r="F19" i="7"/>
  <c r="P18" i="7"/>
  <c r="S18" i="7" s="1"/>
  <c r="H18" i="7"/>
  <c r="G18" i="7"/>
  <c r="F18" i="7"/>
  <c r="P17" i="7"/>
  <c r="S17" i="7" s="1"/>
  <c r="H17" i="7"/>
  <c r="G17" i="7"/>
  <c r="F17" i="7"/>
  <c r="P16" i="7"/>
  <c r="S16" i="7" s="1"/>
  <c r="H16" i="7"/>
  <c r="G16" i="7"/>
  <c r="F16" i="7"/>
  <c r="P15" i="7"/>
  <c r="S15" i="7" s="1"/>
  <c r="H15" i="7"/>
  <c r="G15" i="7"/>
  <c r="F15" i="7"/>
  <c r="P26" i="6"/>
  <c r="S26" i="6" s="1"/>
  <c r="H26" i="6"/>
  <c r="G26" i="6"/>
  <c r="F26" i="6"/>
  <c r="P25" i="6"/>
  <c r="S25" i="6" s="1"/>
  <c r="H25" i="6"/>
  <c r="G25" i="6"/>
  <c r="F25" i="6"/>
  <c r="P24" i="6"/>
  <c r="S24" i="6" s="1"/>
  <c r="H24" i="6"/>
  <c r="G24" i="6"/>
  <c r="F24" i="6"/>
  <c r="P23" i="6"/>
  <c r="R23" i="6" s="1"/>
  <c r="H23" i="6"/>
  <c r="G23" i="6"/>
  <c r="F23" i="6"/>
  <c r="P22" i="6"/>
  <c r="S22" i="6" s="1"/>
  <c r="H22" i="6"/>
  <c r="G22" i="6"/>
  <c r="F22" i="6"/>
  <c r="P21" i="6"/>
  <c r="R21" i="6" s="1"/>
  <c r="H21" i="6"/>
  <c r="G21" i="6"/>
  <c r="F21" i="6"/>
  <c r="R20" i="6"/>
  <c r="P20" i="6"/>
  <c r="S20" i="6" s="1"/>
  <c r="H20" i="6"/>
  <c r="G20" i="6"/>
  <c r="F20" i="6"/>
  <c r="M20" i="6" s="1"/>
  <c r="P19" i="6"/>
  <c r="R19" i="6" s="1"/>
  <c r="H19" i="6"/>
  <c r="G19" i="6"/>
  <c r="F19" i="6"/>
  <c r="M19" i="6" s="1"/>
  <c r="P18" i="6"/>
  <c r="S18" i="6" s="1"/>
  <c r="H18" i="6"/>
  <c r="G18" i="6"/>
  <c r="F18" i="6"/>
  <c r="P17" i="6"/>
  <c r="R17" i="6" s="1"/>
  <c r="H17" i="6"/>
  <c r="G17" i="6"/>
  <c r="F17" i="6"/>
  <c r="P16" i="6"/>
  <c r="S16" i="6" s="1"/>
  <c r="H16" i="6"/>
  <c r="G16" i="6"/>
  <c r="F16" i="6"/>
  <c r="P15" i="6"/>
  <c r="R15" i="6" s="1"/>
  <c r="H15" i="6"/>
  <c r="G15" i="6"/>
  <c r="F15" i="6"/>
  <c r="P24" i="5"/>
  <c r="S24" i="5" s="1"/>
  <c r="H24" i="5"/>
  <c r="G24" i="5"/>
  <c r="F24" i="5"/>
  <c r="P23" i="5"/>
  <c r="S23" i="5" s="1"/>
  <c r="H23" i="5"/>
  <c r="G23" i="5"/>
  <c r="F23" i="5"/>
  <c r="P22" i="5"/>
  <c r="S22" i="5" s="1"/>
  <c r="H22" i="5"/>
  <c r="G22" i="5"/>
  <c r="F22" i="5"/>
  <c r="P21" i="5"/>
  <c r="S21" i="5" s="1"/>
  <c r="H21" i="5"/>
  <c r="G21" i="5"/>
  <c r="F21" i="5"/>
  <c r="P20" i="5"/>
  <c r="S20" i="5" s="1"/>
  <c r="H20" i="5"/>
  <c r="G20" i="5"/>
  <c r="F20" i="5"/>
  <c r="P19" i="5"/>
  <c r="S19" i="5" s="1"/>
  <c r="H19" i="5"/>
  <c r="G19" i="5"/>
  <c r="F19" i="5"/>
  <c r="P18" i="5"/>
  <c r="S18" i="5" s="1"/>
  <c r="H18" i="5"/>
  <c r="G18" i="5"/>
  <c r="F18" i="5"/>
  <c r="P17" i="5"/>
  <c r="R17" i="5" s="1"/>
  <c r="H17" i="5"/>
  <c r="G17" i="5"/>
  <c r="F17" i="5"/>
  <c r="P16" i="5"/>
  <c r="S16" i="5" s="1"/>
  <c r="H16" i="5"/>
  <c r="G16" i="5"/>
  <c r="F16" i="5"/>
  <c r="P15" i="5"/>
  <c r="R15" i="5" s="1"/>
  <c r="H15" i="5"/>
  <c r="G15" i="5"/>
  <c r="F15" i="5"/>
  <c r="Q33" i="4"/>
  <c r="T33" i="4" s="1"/>
  <c r="H33" i="4"/>
  <c r="G33" i="4"/>
  <c r="F33" i="4"/>
  <c r="Q32" i="4"/>
  <c r="T32" i="4" s="1"/>
  <c r="H32" i="4"/>
  <c r="G32" i="4"/>
  <c r="F32" i="4"/>
  <c r="Q31" i="4"/>
  <c r="T31" i="4" s="1"/>
  <c r="H31" i="4"/>
  <c r="G31" i="4"/>
  <c r="F31" i="4"/>
  <c r="Q30" i="4"/>
  <c r="T30" i="4" s="1"/>
  <c r="H30" i="4"/>
  <c r="G30" i="4"/>
  <c r="F30" i="4"/>
  <c r="Q29" i="4"/>
  <c r="T29" i="4" s="1"/>
  <c r="H29" i="4"/>
  <c r="G29" i="4"/>
  <c r="F29" i="4"/>
  <c r="Q28" i="4"/>
  <c r="T28" i="4" s="1"/>
  <c r="H28" i="4"/>
  <c r="G28" i="4"/>
  <c r="F28" i="4"/>
  <c r="Q27" i="4"/>
  <c r="T27" i="4" s="1"/>
  <c r="H27" i="4"/>
  <c r="G27" i="4"/>
  <c r="F27" i="4"/>
  <c r="S26" i="4"/>
  <c r="Q26" i="4"/>
  <c r="T26" i="4" s="1"/>
  <c r="H26" i="4"/>
  <c r="G26" i="4"/>
  <c r="F26" i="4"/>
  <c r="M26" i="4" s="1"/>
  <c r="Q25" i="4"/>
  <c r="T25" i="4" s="1"/>
  <c r="H25" i="4"/>
  <c r="G25" i="4"/>
  <c r="F25" i="4"/>
  <c r="M25" i="4" s="1"/>
  <c r="Q24" i="4"/>
  <c r="T24" i="4" s="1"/>
  <c r="H24" i="4"/>
  <c r="G24" i="4"/>
  <c r="F24" i="4"/>
  <c r="Q23" i="4"/>
  <c r="T23" i="4" s="1"/>
  <c r="H23" i="4"/>
  <c r="G23" i="4"/>
  <c r="F23" i="4"/>
  <c r="Q22" i="4"/>
  <c r="T22" i="4" s="1"/>
  <c r="H22" i="4"/>
  <c r="G22" i="4"/>
  <c r="F22" i="4"/>
  <c r="Q21" i="4"/>
  <c r="T21" i="4" s="1"/>
  <c r="H21" i="4"/>
  <c r="G21" i="4"/>
  <c r="F21" i="4"/>
  <c r="Q20" i="4"/>
  <c r="T20" i="4" s="1"/>
  <c r="H20" i="4"/>
  <c r="G20" i="4"/>
  <c r="F20" i="4"/>
  <c r="Q19" i="4"/>
  <c r="T19" i="4" s="1"/>
  <c r="H19" i="4"/>
  <c r="G19" i="4"/>
  <c r="F19" i="4"/>
  <c r="S18" i="4"/>
  <c r="Q18" i="4"/>
  <c r="T18" i="4" s="1"/>
  <c r="H18" i="4"/>
  <c r="G18" i="4"/>
  <c r="F18" i="4"/>
  <c r="M18" i="4" s="1"/>
  <c r="Q17" i="4"/>
  <c r="T17" i="4" s="1"/>
  <c r="H17" i="4"/>
  <c r="G17" i="4"/>
  <c r="F17" i="4"/>
  <c r="M17" i="4" s="1"/>
  <c r="Q16" i="4"/>
  <c r="T16" i="4" s="1"/>
  <c r="H16" i="4"/>
  <c r="G16" i="4"/>
  <c r="F16" i="4"/>
  <c r="Q15" i="4"/>
  <c r="T15" i="4" s="1"/>
  <c r="H15" i="4"/>
  <c r="G15" i="4"/>
  <c r="F15" i="4"/>
  <c r="P22" i="3"/>
  <c r="S22" i="3" s="1"/>
  <c r="H22" i="3"/>
  <c r="G22" i="3"/>
  <c r="F22" i="3"/>
  <c r="P21" i="3"/>
  <c r="R21" i="3" s="1"/>
  <c r="H21" i="3"/>
  <c r="G21" i="3"/>
  <c r="F21" i="3"/>
  <c r="P20" i="3"/>
  <c r="S20" i="3" s="1"/>
  <c r="H20" i="3"/>
  <c r="G20" i="3"/>
  <c r="M20" i="3" s="1"/>
  <c r="F20" i="3"/>
  <c r="S19" i="3"/>
  <c r="P19" i="3"/>
  <c r="R19" i="3" s="1"/>
  <c r="H19" i="3"/>
  <c r="G19" i="3"/>
  <c r="F19" i="3"/>
  <c r="M19" i="3" s="1"/>
  <c r="P18" i="3"/>
  <c r="S18" i="3" s="1"/>
  <c r="H18" i="3"/>
  <c r="G18" i="3"/>
  <c r="F18" i="3"/>
  <c r="P17" i="3"/>
  <c r="R17" i="3" s="1"/>
  <c r="H17" i="3"/>
  <c r="G17" i="3"/>
  <c r="F17" i="3"/>
  <c r="P16" i="3"/>
  <c r="S16" i="3" s="1"/>
  <c r="H16" i="3"/>
  <c r="G16" i="3"/>
  <c r="F16" i="3"/>
  <c r="P15" i="3"/>
  <c r="R15" i="3" s="1"/>
  <c r="H15" i="3"/>
  <c r="G15" i="3"/>
  <c r="M15" i="3" s="1"/>
  <c r="F15" i="3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H35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5" i="1"/>
  <c r="M16" i="1"/>
  <c r="Q49" i="1"/>
  <c r="T49" i="1" s="1"/>
  <c r="Q43" i="1"/>
  <c r="T43" i="1" s="1"/>
  <c r="Q51" i="1"/>
  <c r="T51" i="1" s="1"/>
  <c r="Q61" i="1"/>
  <c r="T61" i="1" s="1"/>
  <c r="Q53" i="1"/>
  <c r="T53" i="1" s="1"/>
  <c r="Q56" i="1"/>
  <c r="S56" i="1" s="1"/>
  <c r="Q47" i="1"/>
  <c r="T47" i="1" s="1"/>
  <c r="Q67" i="1"/>
  <c r="T67" i="1" s="1"/>
  <c r="Q72" i="1"/>
  <c r="T72" i="1" s="1"/>
  <c r="M16" i="7" l="1"/>
  <c r="M17" i="7"/>
  <c r="R17" i="7"/>
  <c r="M23" i="7"/>
  <c r="M24" i="7"/>
  <c r="M15" i="7"/>
  <c r="R15" i="7"/>
  <c r="M18" i="7"/>
  <c r="M19" i="7"/>
  <c r="R19" i="7"/>
  <c r="M21" i="7"/>
  <c r="M22" i="7"/>
  <c r="R22" i="7"/>
  <c r="M15" i="6"/>
  <c r="M16" i="6"/>
  <c r="R16" i="6"/>
  <c r="M23" i="6"/>
  <c r="M24" i="6"/>
  <c r="R24" i="6"/>
  <c r="M26" i="6"/>
  <c r="M17" i="6"/>
  <c r="M18" i="6"/>
  <c r="R18" i="6"/>
  <c r="M21" i="6"/>
  <c r="M22" i="6"/>
  <c r="R22" i="6"/>
  <c r="M25" i="6"/>
  <c r="R25" i="6"/>
  <c r="M24" i="5"/>
  <c r="M20" i="5"/>
  <c r="M21" i="5"/>
  <c r="R21" i="5"/>
  <c r="M15" i="5"/>
  <c r="M16" i="5"/>
  <c r="M17" i="5"/>
  <c r="M18" i="5"/>
  <c r="M19" i="5"/>
  <c r="R19" i="5"/>
  <c r="M22" i="5"/>
  <c r="M23" i="5"/>
  <c r="R23" i="5"/>
  <c r="M33" i="4"/>
  <c r="M21" i="4"/>
  <c r="M22" i="4"/>
  <c r="S22" i="4"/>
  <c r="M29" i="4"/>
  <c r="M30" i="4"/>
  <c r="S30" i="4"/>
  <c r="M15" i="4"/>
  <c r="M16" i="4"/>
  <c r="S16" i="4"/>
  <c r="M19" i="4"/>
  <c r="M20" i="4"/>
  <c r="S20" i="4"/>
  <c r="M23" i="4"/>
  <c r="M24" i="4"/>
  <c r="S24" i="4"/>
  <c r="M27" i="4"/>
  <c r="M28" i="4"/>
  <c r="S28" i="4"/>
  <c r="M31" i="4"/>
  <c r="M32" i="4"/>
  <c r="S32" i="4"/>
  <c r="R16" i="3"/>
  <c r="M18" i="3"/>
  <c r="M21" i="3"/>
  <c r="R22" i="3"/>
  <c r="M16" i="3"/>
  <c r="M17" i="3"/>
  <c r="R18" i="3"/>
  <c r="R20" i="3"/>
  <c r="M22" i="3"/>
  <c r="R16" i="7"/>
  <c r="R18" i="7"/>
  <c r="S21" i="7"/>
  <c r="S23" i="7"/>
  <c r="R24" i="7"/>
  <c r="S15" i="6"/>
  <c r="S17" i="6"/>
  <c r="S19" i="6"/>
  <c r="S21" i="6"/>
  <c r="S23" i="6"/>
  <c r="R26" i="6"/>
  <c r="S15" i="5"/>
  <c r="R16" i="5"/>
  <c r="S17" i="5"/>
  <c r="R18" i="5"/>
  <c r="R20" i="5"/>
  <c r="R22" i="5"/>
  <c r="R24" i="5"/>
  <c r="S15" i="4"/>
  <c r="S17" i="4"/>
  <c r="S19" i="4"/>
  <c r="S21" i="4"/>
  <c r="S23" i="4"/>
  <c r="S25" i="4"/>
  <c r="S27" i="4"/>
  <c r="S29" i="4"/>
  <c r="S31" i="4"/>
  <c r="S33" i="4"/>
  <c r="S17" i="3"/>
  <c r="S21" i="3"/>
  <c r="M35" i="1"/>
  <c r="S53" i="1"/>
  <c r="S43" i="1"/>
  <c r="S61" i="1"/>
  <c r="S49" i="1"/>
  <c r="S51" i="1"/>
  <c r="S47" i="1"/>
  <c r="S67" i="1"/>
  <c r="S72" i="1"/>
  <c r="T56" i="1"/>
  <c r="Q46" i="1"/>
  <c r="Q50" i="1"/>
  <c r="T50" i="1" s="1"/>
  <c r="Q55" i="1"/>
  <c r="Q48" i="1"/>
  <c r="Q45" i="1"/>
  <c r="S45" i="1" s="1"/>
  <c r="Q42" i="1"/>
  <c r="Q33" i="1"/>
  <c r="Q65" i="1"/>
  <c r="T65" i="1" s="1"/>
  <c r="Q36" i="1"/>
  <c r="Q38" i="1"/>
  <c r="T38" i="1" s="1"/>
  <c r="Q22" i="1"/>
  <c r="Q16" i="1"/>
  <c r="T16" i="1" s="1"/>
  <c r="Q20" i="1"/>
  <c r="Q41" i="1"/>
  <c r="T41" i="1" s="1"/>
  <c r="Q29" i="1"/>
  <c r="T29" i="1" s="1"/>
  <c r="Q37" i="1"/>
  <c r="Q40" i="1"/>
  <c r="T40" i="1" s="1"/>
  <c r="Q21" i="1"/>
  <c r="T21" i="1" s="1"/>
  <c r="Q18" i="1"/>
  <c r="Q70" i="1"/>
  <c r="T70" i="1" s="1"/>
  <c r="Q68" i="1"/>
  <c r="T68" i="1" s="1"/>
  <c r="Q30" i="1"/>
  <c r="T30" i="1" s="1"/>
  <c r="Q28" i="1"/>
  <c r="T28" i="1" s="1"/>
  <c r="Q27" i="1"/>
  <c r="T27" i="1" s="1"/>
  <c r="Q31" i="1"/>
  <c r="Q15" i="1"/>
  <c r="Q69" i="1"/>
  <c r="T69" i="1" s="1"/>
  <c r="Q66" i="1"/>
  <c r="T66" i="1" s="1"/>
  <c r="Q71" i="1"/>
  <c r="S71" i="1" s="1"/>
  <c r="Q73" i="1"/>
  <c r="S73" i="1" s="1"/>
  <c r="Q60" i="1"/>
  <c r="S60" i="1" s="1"/>
  <c r="Q58" i="1"/>
  <c r="S58" i="1" s="1"/>
  <c r="Q57" i="1"/>
  <c r="S57" i="1" s="1"/>
  <c r="Q62" i="1"/>
  <c r="S62" i="1" s="1"/>
  <c r="Q39" i="1"/>
  <c r="S39" i="1" s="1"/>
  <c r="Q26" i="1"/>
  <c r="S26" i="1" s="1"/>
  <c r="Q32" i="1"/>
  <c r="T32" i="1" s="1"/>
  <c r="Q23" i="1"/>
  <c r="S23" i="1" s="1"/>
  <c r="Q24" i="1"/>
  <c r="Q63" i="1"/>
  <c r="T63" i="1" s="1"/>
  <c r="Q59" i="1"/>
  <c r="T59" i="1" s="1"/>
  <c r="Q54" i="1"/>
  <c r="T54" i="1" s="1"/>
  <c r="Q25" i="1"/>
  <c r="Q52" i="1"/>
  <c r="T52" i="1" s="1"/>
  <c r="Q44" i="1"/>
  <c r="S44" i="1" s="1"/>
  <c r="Q34" i="1"/>
  <c r="T34" i="1" s="1"/>
  <c r="Q19" i="1"/>
  <c r="T19" i="1" s="1"/>
  <c r="Q17" i="1"/>
  <c r="T17" i="1" s="1"/>
  <c r="Q64" i="1"/>
  <c r="S64" i="1" s="1"/>
  <c r="Q35" i="1"/>
  <c r="S35" i="1" s="1"/>
  <c r="T18" i="1"/>
  <c r="T20" i="1"/>
  <c r="T22" i="1"/>
  <c r="T37" i="1"/>
  <c r="T31" i="1"/>
  <c r="T36" i="1"/>
  <c r="T24" i="1"/>
  <c r="T25" i="1"/>
  <c r="T39" i="1"/>
  <c r="T33" i="1"/>
  <c r="T44" i="1"/>
  <c r="T42" i="1"/>
  <c r="T45" i="1"/>
  <c r="T48" i="1"/>
  <c r="T46" i="1"/>
  <c r="T62" i="1"/>
  <c r="T57" i="1"/>
  <c r="T58" i="1"/>
  <c r="T60" i="1"/>
  <c r="T55" i="1"/>
  <c r="S18" i="1"/>
  <c r="S21" i="1"/>
  <c r="S19" i="1"/>
  <c r="S20" i="1"/>
  <c r="S22" i="1"/>
  <c r="S40" i="1"/>
  <c r="S37" i="1"/>
  <c r="S29" i="1"/>
  <c r="S41" i="1"/>
  <c r="S30" i="1"/>
  <c r="S28" i="1"/>
  <c r="S31" i="1"/>
  <c r="S38" i="1"/>
  <c r="S36" i="1"/>
  <c r="S24" i="1"/>
  <c r="S25" i="1"/>
  <c r="S33" i="1"/>
  <c r="S42" i="1"/>
  <c r="S48" i="1"/>
  <c r="S46" i="1"/>
  <c r="S55" i="1"/>
  <c r="S70" i="1"/>
  <c r="S68" i="1"/>
  <c r="S66" i="1"/>
  <c r="T71" i="1" l="1"/>
  <c r="T73" i="1"/>
  <c r="T64" i="1"/>
  <c r="T26" i="1"/>
  <c r="T23" i="1"/>
  <c r="S32" i="1"/>
  <c r="T35" i="1"/>
  <c r="S65" i="1"/>
  <c r="S69" i="1"/>
  <c r="S52" i="1"/>
  <c r="S50" i="1"/>
  <c r="S27" i="1"/>
  <c r="S34" i="1"/>
  <c r="S16" i="1"/>
  <c r="S15" i="1"/>
  <c r="S17" i="1"/>
  <c r="S54" i="1"/>
  <c r="S63" i="1"/>
  <c r="S59" i="1"/>
  <c r="G35" i="1" l="1"/>
  <c r="M17" i="1" l="1"/>
</calcChain>
</file>

<file path=xl/comments1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i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<sst xmlns="http://schemas.openxmlformats.org/spreadsheetml/2006/main" count="938" uniqueCount="269">
  <si>
    <t>№ п/п</t>
  </si>
  <si>
    <t>Фамилия</t>
  </si>
  <si>
    <t>Имя</t>
  </si>
  <si>
    <t>Отчество</t>
  </si>
  <si>
    <t>ООО</t>
  </si>
  <si>
    <t>Класс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</si>
  <si>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</si>
  <si>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</si>
  <si>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</si>
  <si>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</si>
  <si>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</si>
  <si>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</si>
  <si>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</si>
  <si>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</si>
  <si>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</si>
  <si>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</si>
  <si>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</si>
  <si>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</si>
  <si>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№ части</t>
  </si>
  <si>
    <t>% выполнения</t>
  </si>
  <si>
    <t>Заполняется методистом ММС</t>
  </si>
  <si>
    <t>ЧКГ САП</t>
  </si>
  <si>
    <t>Анастасия</t>
  </si>
  <si>
    <t>Михайловна</t>
  </si>
  <si>
    <t>Алексеевна</t>
  </si>
  <si>
    <t>М</t>
  </si>
  <si>
    <t>Александрович</t>
  </si>
  <si>
    <t>Даниил</t>
  </si>
  <si>
    <t>Андреевна</t>
  </si>
  <si>
    <t>Ильинична</t>
  </si>
  <si>
    <t>Дарья</t>
  </si>
  <si>
    <t>Сергеевич</t>
  </si>
  <si>
    <t>Екатерина</t>
  </si>
  <si>
    <t>Владимировна</t>
  </si>
  <si>
    <t>Анна</t>
  </si>
  <si>
    <t>Антонов</t>
  </si>
  <si>
    <t>Богдан</t>
  </si>
  <si>
    <t>Владимирович</t>
  </si>
  <si>
    <t>31102004</t>
  </si>
  <si>
    <t>Мария</t>
  </si>
  <si>
    <t>Сергиенко</t>
  </si>
  <si>
    <t>Валерий</t>
  </si>
  <si>
    <t>Л0703</t>
  </si>
  <si>
    <t>Л0704</t>
  </si>
  <si>
    <t>Л0801</t>
  </si>
  <si>
    <t>Л0802</t>
  </si>
  <si>
    <t>Л0805</t>
  </si>
  <si>
    <t>Сергеевна</t>
  </si>
  <si>
    <t>Полина</t>
  </si>
  <si>
    <t>МОУ СШ № 6</t>
  </si>
  <si>
    <t>Александра</t>
  </si>
  <si>
    <t>Игоревна</t>
  </si>
  <si>
    <t>Арина</t>
  </si>
  <si>
    <t>Николаевна</t>
  </si>
  <si>
    <t>Виктория</t>
  </si>
  <si>
    <t>Дмитриевна</t>
  </si>
  <si>
    <t>Варвара</t>
  </si>
  <si>
    <t>Павел</t>
  </si>
  <si>
    <t>Татьяна</t>
  </si>
  <si>
    <t>21072005</t>
  </si>
  <si>
    <t>Терновская</t>
  </si>
  <si>
    <t>Ярославцева</t>
  </si>
  <si>
    <t>16062002</t>
  </si>
  <si>
    <t>Павлова</t>
  </si>
  <si>
    <t>МОУ СШ № 2</t>
  </si>
  <si>
    <t>Светлана</t>
  </si>
  <si>
    <t>Максимовна</t>
  </si>
  <si>
    <t>Алексей</t>
  </si>
  <si>
    <t>Юлия</t>
  </si>
  <si>
    <t>Александровна</t>
  </si>
  <si>
    <t>Максимова</t>
  </si>
  <si>
    <t>Владислав</t>
  </si>
  <si>
    <t>Михаил</t>
  </si>
  <si>
    <t>Юрьевна</t>
  </si>
  <si>
    <t>Олегович</t>
  </si>
  <si>
    <t>МОУ "Гимназия"</t>
  </si>
  <si>
    <t>Диана</t>
  </si>
  <si>
    <t>Ульяна</t>
  </si>
  <si>
    <t>Кузнецова</t>
  </si>
  <si>
    <t>Субботина</t>
  </si>
  <si>
    <t>Власова</t>
  </si>
  <si>
    <t>26012006</t>
  </si>
  <si>
    <t>Землякова</t>
  </si>
  <si>
    <t>Людмила</t>
  </si>
  <si>
    <t>Валерия</t>
  </si>
  <si>
    <t>Л0807</t>
  </si>
  <si>
    <t>Антон</t>
  </si>
  <si>
    <t>Лилия</t>
  </si>
  <si>
    <t>Л0806</t>
  </si>
  <si>
    <t>Соловьева</t>
  </si>
  <si>
    <t>05092005</t>
  </si>
  <si>
    <t>9</t>
  </si>
  <si>
    <t>Олеся</t>
  </si>
  <si>
    <t>31052004</t>
  </si>
  <si>
    <t>Пак</t>
  </si>
  <si>
    <t>06072004</t>
  </si>
  <si>
    <t>10</t>
  </si>
  <si>
    <t>Надежда</t>
  </si>
  <si>
    <t>ЧОУ ППГ</t>
  </si>
  <si>
    <t>Михайлович</t>
  </si>
  <si>
    <t>12042005</t>
  </si>
  <si>
    <t>Кашина</t>
  </si>
  <si>
    <t>Вячеславовна</t>
  </si>
  <si>
    <t>Корчагин</t>
  </si>
  <si>
    <t>10062005</t>
  </si>
  <si>
    <t>Л0808</t>
  </si>
  <si>
    <t>Л0911</t>
  </si>
  <si>
    <t>Дмитриева</t>
  </si>
  <si>
    <t>09062003</t>
  </si>
  <si>
    <t>08022004</t>
  </si>
  <si>
    <t>Керенских</t>
  </si>
  <si>
    <t xml:space="preserve">Анна </t>
  </si>
  <si>
    <t>22062003</t>
  </si>
  <si>
    <t>Олеговна</t>
  </si>
  <si>
    <t>Большакова</t>
  </si>
  <si>
    <t>Вадимовна</t>
  </si>
  <si>
    <t>Кукушкина</t>
  </si>
  <si>
    <t>Знаменский</t>
  </si>
  <si>
    <t>Ангелина</t>
  </si>
  <si>
    <t>Л0716</t>
  </si>
  <si>
    <t>08042005</t>
  </si>
  <si>
    <t>Бровко</t>
  </si>
  <si>
    <t>11042005</t>
  </si>
  <si>
    <t>Туркова</t>
  </si>
  <si>
    <t>16072005</t>
  </si>
  <si>
    <t>Чезганова</t>
  </si>
  <si>
    <t>Алёна</t>
  </si>
  <si>
    <t>13042005</t>
  </si>
  <si>
    <t>Яганшина</t>
  </si>
  <si>
    <t>Артём</t>
  </si>
  <si>
    <t>08092003</t>
  </si>
  <si>
    <t>Кошелева</t>
  </si>
  <si>
    <t>21122002</t>
  </si>
  <si>
    <t>Бабаева</t>
  </si>
  <si>
    <t>Эльшановна</t>
  </si>
  <si>
    <t>15052003</t>
  </si>
  <si>
    <t>Ирина</t>
  </si>
  <si>
    <t>Анатольевна</t>
  </si>
  <si>
    <t>11042003</t>
  </si>
  <si>
    <t>Виолетта</t>
  </si>
  <si>
    <t>24092002</t>
  </si>
  <si>
    <t>Новоженина</t>
  </si>
  <si>
    <t>08082002</t>
  </si>
  <si>
    <t>Тогаков</t>
  </si>
  <si>
    <t>08102002</t>
  </si>
  <si>
    <t>Трофимова</t>
  </si>
  <si>
    <t>Элина</t>
  </si>
  <si>
    <t>Андреевич</t>
  </si>
  <si>
    <t>МОУ СШ № 1</t>
  </si>
  <si>
    <t xml:space="preserve">Лебедева </t>
  </si>
  <si>
    <t>Морозова</t>
  </si>
  <si>
    <t xml:space="preserve">Дмитриевич </t>
  </si>
  <si>
    <t>Болдырева</t>
  </si>
  <si>
    <t>Еремина</t>
  </si>
  <si>
    <t>30122006</t>
  </si>
  <si>
    <t>Кормин</t>
  </si>
  <si>
    <t>05052006</t>
  </si>
  <si>
    <t>Кристина</t>
  </si>
  <si>
    <t>25012006</t>
  </si>
  <si>
    <t>Волков</t>
  </si>
  <si>
    <t>01092005</t>
  </si>
  <si>
    <t>Панченко</t>
  </si>
  <si>
    <t>Аветисян</t>
  </si>
  <si>
    <t>Егинэ</t>
  </si>
  <si>
    <t>Нверовна</t>
  </si>
  <si>
    <t>Ярослав</t>
  </si>
  <si>
    <t>24112002</t>
  </si>
  <si>
    <t>Гюлалиева</t>
  </si>
  <si>
    <t>Динара</t>
  </si>
  <si>
    <t>Гюлага кызы</t>
  </si>
  <si>
    <t>29072002</t>
  </si>
  <si>
    <t>МОУ Нагорьевская СШ</t>
  </si>
  <si>
    <t>МОУ ОШ № 3</t>
  </si>
  <si>
    <t>Зиппа</t>
  </si>
  <si>
    <t>Карина</t>
  </si>
  <si>
    <t>20062006</t>
  </si>
  <si>
    <t>Ожогина</t>
  </si>
  <si>
    <t>11082006</t>
  </si>
  <si>
    <t>Лымарчук</t>
  </si>
  <si>
    <t>01082005</t>
  </si>
  <si>
    <t>Сапрыкина</t>
  </si>
  <si>
    <t>08072005</t>
  </si>
  <si>
    <t>Соломкина</t>
  </si>
  <si>
    <t>01092006</t>
  </si>
  <si>
    <t>Краснова</t>
  </si>
  <si>
    <t>Л0809</t>
  </si>
  <si>
    <t>МОУ Берендеевская СШ</t>
  </si>
  <si>
    <t>Егорова</t>
  </si>
  <si>
    <t>Шульпенкова</t>
  </si>
  <si>
    <t>27072006</t>
  </si>
  <si>
    <t>15042006</t>
  </si>
  <si>
    <t>27092006</t>
  </si>
  <si>
    <t>Плакидкина</t>
  </si>
  <si>
    <t>Анжела</t>
  </si>
  <si>
    <t>21122005</t>
  </si>
  <si>
    <t>Одинцова</t>
  </si>
  <si>
    <t>08032006</t>
  </si>
  <si>
    <t>МОУ Дубковская СШ</t>
  </si>
  <si>
    <t>11052003</t>
  </si>
  <si>
    <t>МОУ СШ № 4</t>
  </si>
  <si>
    <t>Л0719</t>
  </si>
  <si>
    <t>Л0835</t>
  </si>
  <si>
    <t>Л0837</t>
  </si>
  <si>
    <t>Худова</t>
  </si>
  <si>
    <t>Егоровна</t>
  </si>
  <si>
    <t>Торгашева</t>
  </si>
  <si>
    <t>Л0944</t>
  </si>
  <si>
    <t>Бабанова</t>
  </si>
  <si>
    <t>Дана</t>
  </si>
  <si>
    <t>Л0945</t>
  </si>
  <si>
    <t>Инкина</t>
  </si>
  <si>
    <t>Л0946</t>
  </si>
  <si>
    <t>Воронина</t>
  </si>
  <si>
    <t>Тёркин</t>
  </si>
  <si>
    <t>Алексеева</t>
  </si>
  <si>
    <t>Л0953</t>
  </si>
  <si>
    <t>Л1054</t>
  </si>
  <si>
    <t>Л1056</t>
  </si>
  <si>
    <t>Л1158</t>
  </si>
  <si>
    <t>Л0836</t>
  </si>
  <si>
    <t>«02» декабря 2019 г.</t>
  </si>
  <si>
    <t>Л0718</t>
  </si>
  <si>
    <t>Л0721</t>
  </si>
  <si>
    <t>Л0748</t>
  </si>
  <si>
    <t>Л0722</t>
  </si>
  <si>
    <t>Л0838</t>
  </si>
  <si>
    <t>Л0831</t>
  </si>
  <si>
    <t>Л0812</t>
  </si>
  <si>
    <t>Л0825</t>
  </si>
  <si>
    <t>Л0828</t>
  </si>
  <si>
    <t>Л0813</t>
  </si>
  <si>
    <t>Л0815</t>
  </si>
  <si>
    <t>Л0814</t>
  </si>
  <si>
    <t>Л0850</t>
  </si>
  <si>
    <t>Л0930</t>
  </si>
  <si>
    <t>Л0939</t>
  </si>
  <si>
    <t>Л0923</t>
  </si>
  <si>
    <t>Л1032</t>
  </si>
  <si>
    <t>Л1010</t>
  </si>
  <si>
    <t>Л1059</t>
  </si>
  <si>
    <t>Л1029</t>
  </si>
  <si>
    <t>Л1141</t>
  </si>
  <si>
    <t>Л1024</t>
  </si>
  <si>
    <t>Л1034</t>
  </si>
  <si>
    <t>Л1027</t>
  </si>
  <si>
    <t>Л1133</t>
  </si>
  <si>
    <t>Л1149</t>
  </si>
  <si>
    <t>Л1117</t>
  </si>
  <si>
    <t>Л1140</t>
  </si>
  <si>
    <t>Л1142</t>
  </si>
  <si>
    <t>Л0955</t>
  </si>
  <si>
    <t>Л1143</t>
  </si>
  <si>
    <t>Л1052</t>
  </si>
  <si>
    <t>Л1051</t>
  </si>
  <si>
    <t>Л1147</t>
  </si>
  <si>
    <t>Л1120</t>
  </si>
  <si>
    <t>Л0957</t>
  </si>
  <si>
    <t>Л0926</t>
  </si>
  <si>
    <t>Кузнецов</t>
  </si>
  <si>
    <t>Вагин</t>
  </si>
  <si>
    <t>МОУ СШ № 9</t>
  </si>
  <si>
    <t>Бакуменко</t>
  </si>
  <si>
    <t>Анодина</t>
  </si>
  <si>
    <t>Натальяч</t>
  </si>
  <si>
    <t>Призёр</t>
  </si>
  <si>
    <t>№ 2</t>
  </si>
  <si>
    <t>№ 3</t>
  </si>
  <si>
    <t>Итоговая ведомость муниципального этапа всероссийской олимпиады школьников по литературе</t>
  </si>
  <si>
    <t xml:space="preserve">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</si>
</sst>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E6E0EC"/>
      </patternFill>
    </fill>
    <fill>
      <patternFill patternType="solid">
        <fgColor theme="9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9" fontId="11" fillId="0" borderId="0" applyBorder="0" applyProtection="0"/>
    <xf numFmtId="0" fontId="12" fillId="0" borderId="0"/>
    <xf numFmtId="0" fontId="14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49" fontId="6" fillId="4" borderId="1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/>
    <xf numFmtId="49" fontId="6" fillId="4" borderId="1" xfId="0" applyNumberFormat="1" applyFont="1" applyFill="1" applyBorder="1" applyAlignment="1">
      <alignment horizontal="right"/>
    </xf>
    <xf numFmtId="0" fontId="6" fillId="7" borderId="1" xfId="20" applyFont="1" applyFill="1" applyBorder="1"/>
    <xf numFmtId="0" fontId="6" fillId="7" borderId="1" xfId="8" applyFont="1" applyFill="1" applyBorder="1" applyAlignment="1"/>
    <xf numFmtId="0" fontId="6" fillId="7" borderId="1" xfId="20" applyFont="1" applyFill="1" applyBorder="1" applyAlignment="1"/>
    <xf numFmtId="0" fontId="6" fillId="3" borderId="1" xfId="1" applyNumberFormat="1" applyFont="1" applyFill="1" applyBorder="1" applyAlignment="1"/>
    <xf numFmtId="0" fontId="6" fillId="3" borderId="1" xfId="2" applyFont="1" applyFill="1" applyBorder="1" applyAlignment="1"/>
    <xf numFmtId="0" fontId="6" fillId="4" borderId="1" xfId="2" applyFont="1" applyFill="1" applyBorder="1" applyAlignment="1"/>
    <xf numFmtId="0" fontId="6" fillId="4" borderId="1" xfId="0" applyFont="1" applyFill="1" applyBorder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right"/>
    </xf>
    <xf numFmtId="49" fontId="6" fillId="4" borderId="1" xfId="0" applyNumberFormat="1" applyFont="1" applyFill="1" applyBorder="1" applyAlignment="1"/>
    <xf numFmtId="0" fontId="6" fillId="0" borderId="0" xfId="0" applyFont="1" applyFill="1" applyAlignment="1"/>
    <xf numFmtId="0" fontId="6" fillId="8" borderId="1" xfId="22" applyFont="1" applyFill="1" applyBorder="1" applyAlignment="1"/>
    <xf numFmtId="0" fontId="6" fillId="4" borderId="1" xfId="39" applyFont="1" applyFill="1" applyBorder="1" applyAlignment="1"/>
    <xf numFmtId="0" fontId="6" fillId="4" borderId="0" xfId="0" applyFont="1" applyFill="1" applyAlignment="1"/>
    <xf numFmtId="49" fontId="6" fillId="7" borderId="1" xfId="20" applyNumberFormat="1" applyFont="1" applyFill="1" applyBorder="1" applyAlignment="1">
      <alignment horizontal="center"/>
    </xf>
    <xf numFmtId="49" fontId="6" fillId="7" borderId="1" xfId="8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/>
    <xf numFmtId="0" fontId="6" fillId="4" borderId="2" xfId="0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3" borderId="2" xfId="0" applyFont="1" applyFill="1" applyBorder="1" applyAlignment="1"/>
    <xf numFmtId="0" fontId="6" fillId="2" borderId="2" xfId="0" applyFont="1" applyFill="1" applyBorder="1" applyAlignment="1"/>
    <xf numFmtId="0" fontId="6" fillId="5" borderId="2" xfId="0" applyFont="1" applyFill="1" applyBorder="1" applyAlignment="1"/>
    <xf numFmtId="0" fontId="6" fillId="0" borderId="0" xfId="0" applyFont="1" applyAlignment="1">
      <alignment vertical="distributed"/>
    </xf>
    <xf numFmtId="0" fontId="6" fillId="3" borderId="1" xfId="0" applyFont="1" applyFill="1" applyBorder="1" applyAlignment="1"/>
    <xf numFmtId="0" fontId="6" fillId="5" borderId="1" xfId="0" applyFont="1" applyFill="1" applyBorder="1" applyAlignment="1"/>
    <xf numFmtId="0" fontId="6" fillId="2" borderId="1" xfId="0" applyFont="1" applyFill="1" applyBorder="1" applyAlignment="1"/>
    <xf numFmtId="9" fontId="6" fillId="3" borderId="1" xfId="13" applyFont="1" applyFill="1" applyBorder="1" applyAlignment="1"/>
    <xf numFmtId="0" fontId="6" fillId="0" borderId="0" xfId="0" applyFont="1" applyAlignment="1"/>
    <xf numFmtId="0" fontId="6" fillId="4" borderId="1" xfId="0" applyFont="1" applyFill="1" applyBorder="1" applyAlignment="1">
      <alignment horizontal="center"/>
    </xf>
    <xf numFmtId="49" fontId="6" fillId="8" borderId="1" xfId="22" applyNumberFormat="1" applyFont="1" applyFill="1" applyBorder="1" applyAlignment="1">
      <alignment horizontal="center"/>
    </xf>
    <xf numFmtId="0" fontId="6" fillId="3" borderId="0" xfId="0" applyFont="1" applyFill="1" applyAlignme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/>
    <xf numFmtId="0" fontId="6" fillId="2" borderId="0" xfId="0" applyFont="1" applyFill="1" applyAlignment="1"/>
    <xf numFmtId="49" fontId="6" fillId="3" borderId="0" xfId="0" applyNumberFormat="1" applyFont="1" applyFill="1" applyAlignment="1"/>
    <xf numFmtId="0" fontId="6" fillId="0" borderId="0" xfId="0" applyFont="1" applyFill="1" applyAlignment="1"/>
    <xf numFmtId="0" fontId="6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/>
  </cellXfs>
  <cellStyles count="41">
    <cellStyle name="Excel Built-in Normal" xfId="6"/>
    <cellStyle name="Excel Built-in Normal 1" xfId="7"/>
    <cellStyle name="Excel Built-in Normal 1 2" xfId="33"/>
    <cellStyle name="Excel Built-in Normal 2" xfId="5"/>
    <cellStyle name="Excel Built-in Normal 2 2" xfId="34"/>
    <cellStyle name="Excel Built-in Normal 3" xfId="32"/>
    <cellStyle name="TableStyleLight1" xfId="8"/>
    <cellStyle name="TableStyleLight1 2" xfId="23"/>
    <cellStyle name="Обычный" xfId="0" builtinId="0"/>
    <cellStyle name="Обычный 2" xfId="2"/>
    <cellStyle name="Обычный 2 2" xfId="30"/>
    <cellStyle name="Обычный 3" xfId="4"/>
    <cellStyle name="Обычный 3 2" xfId="11"/>
    <cellStyle name="Обычный 3 2 2" xfId="18"/>
    <cellStyle name="Обычный 3 2 3" xfId="28"/>
    <cellStyle name="Обычный 3 2 4" xfId="39"/>
    <cellStyle name="Обычный 3 3" xfId="15"/>
    <cellStyle name="Обычный 3 4" xfId="27"/>
    <cellStyle name="Обычный 3 5" xfId="36"/>
    <cellStyle name="Обычный 4" xfId="1"/>
    <cellStyle name="Обычный 5" xfId="3"/>
    <cellStyle name="Обычный 5 2" xfId="10"/>
    <cellStyle name="Обычный 5 2 2" xfId="17"/>
    <cellStyle name="Обычный 5 2 3" xfId="26"/>
    <cellStyle name="Обычный 5 2 4" xfId="38"/>
    <cellStyle name="Обычный 5 3" xfId="14"/>
    <cellStyle name="Обычный 5 4" xfId="24"/>
    <cellStyle name="Обычный 5 5" xfId="35"/>
    <cellStyle name="Обычный 6" xfId="9"/>
    <cellStyle name="Обычный 6 2" xfId="12"/>
    <cellStyle name="Обычный 6 2 2" xfId="19"/>
    <cellStyle name="Обычный 6 2 3" xfId="31"/>
    <cellStyle name="Обычный 6 2 4" xfId="40"/>
    <cellStyle name="Обычный 6 3" xfId="16"/>
    <cellStyle name="Обычный 6 4" xfId="29"/>
    <cellStyle name="Обычный 6 5" xfId="37"/>
    <cellStyle name="Обычный 7" xfId="20"/>
    <cellStyle name="Обычный 8" xfId="22"/>
    <cellStyle name="Процентный" xfId="13" builtinId="5"/>
    <cellStyle name="Процентный 2" xfId="21"/>
    <cellStyle name="Процентный 3" xfId="2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tabSelected="1" zoomScale="70" zoomScaleNormal="70" workbookViewId="0">
      <selection activeCell="J29" sqref="J29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6" width="6.140625" style="41" customWidth="1"/>
    <col min="17" max="17" width="10.140625" style="42" customWidth="1"/>
    <col min="18" max="18" width="10" style="40" customWidth="1"/>
    <col min="19" max="19" width="10" style="38" customWidth="1"/>
    <col min="20" max="20" width="12.5703125" style="42" customWidth="1"/>
    <col min="21" max="16384" width="9.140625" style="35"/>
  </cols>
  <sheetData>
    <row r="1" spans="1:20" s="15" customFormat="1" x14ac:dyDescent="0.3">
      <c r="I1" s="22"/>
      <c r="Q1" s="23"/>
      <c r="T1" s="23"/>
    </row>
    <row r="2" spans="1:20" s="15" customFormat="1" ht="19.5" hidden="1" thickBot="1" x14ac:dyDescent="0.35">
      <c r="C2" s="24"/>
      <c r="D2" s="25" t="s">
        <v>15</v>
      </c>
      <c r="I2" s="22"/>
      <c r="Q2" s="23"/>
      <c r="T2" s="23"/>
    </row>
    <row r="3" spans="1:20" s="15" customFormat="1" hidden="1" x14ac:dyDescent="0.3">
      <c r="C3" s="26"/>
      <c r="D3" s="26"/>
      <c r="I3" s="22"/>
      <c r="Q3" s="23"/>
      <c r="T3" s="23"/>
    </row>
    <row r="4" spans="1:20" s="15" customFormat="1" ht="19.5" hidden="1" thickBot="1" x14ac:dyDescent="0.35">
      <c r="C4" s="27"/>
      <c r="D4" s="26" t="s">
        <v>16</v>
      </c>
      <c r="I4" s="22"/>
      <c r="Q4" s="23"/>
      <c r="T4" s="23"/>
    </row>
    <row r="5" spans="1:20" s="15" customFormat="1" hidden="1" x14ac:dyDescent="0.3">
      <c r="C5" s="26"/>
      <c r="D5" s="26"/>
      <c r="I5" s="22"/>
      <c r="Q5" s="23"/>
      <c r="T5" s="23"/>
    </row>
    <row r="6" spans="1:20" s="15" customFormat="1" ht="19.5" hidden="1" thickBot="1" x14ac:dyDescent="0.35">
      <c r="C6" s="28"/>
      <c r="D6" s="26" t="s">
        <v>17</v>
      </c>
      <c r="I6" s="22"/>
      <c r="Q6" s="23"/>
      <c r="T6" s="23"/>
    </row>
    <row r="7" spans="1:20" s="15" customFormat="1" hidden="1" x14ac:dyDescent="0.3">
      <c r="C7" s="26"/>
      <c r="D7" s="26"/>
      <c r="I7" s="22"/>
      <c r="Q7" s="23"/>
      <c r="T7" s="23"/>
    </row>
    <row r="8" spans="1:20" s="15" customFormat="1" ht="19.5" hidden="1" thickBot="1" x14ac:dyDescent="0.35">
      <c r="C8" s="29"/>
      <c r="D8" s="26" t="s">
        <v>20</v>
      </c>
      <c r="I8" s="22"/>
      <c r="Q8" s="23"/>
      <c r="T8" s="23"/>
    </row>
    <row r="9" spans="1:20" s="15" customFormat="1" x14ac:dyDescent="0.3">
      <c r="I9" s="22"/>
      <c r="Q9" s="23"/>
      <c r="T9" s="23"/>
    </row>
    <row r="10" spans="1:20" s="15" customFormat="1" x14ac:dyDescent="0.3">
      <c r="A10" s="15" t="s">
        <v>267</v>
      </c>
      <c r="I10" s="22"/>
      <c r="Q10" s="23"/>
      <c r="T10" s="23"/>
    </row>
    <row r="11" spans="1:20" s="15" customFormat="1" x14ac:dyDescent="0.3">
      <c r="A11" s="48" t="s">
        <v>220</v>
      </c>
      <c r="B11" s="48"/>
      <c r="C11" s="48"/>
      <c r="D11" s="48"/>
      <c r="I11" s="22"/>
      <c r="Q11" s="23"/>
      <c r="T11" s="23"/>
    </row>
    <row r="12" spans="1:20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4"/>
      <c r="Q12" s="45" t="s">
        <v>8</v>
      </c>
      <c r="R12" s="44" t="s">
        <v>7</v>
      </c>
      <c r="S12" s="44" t="s">
        <v>19</v>
      </c>
      <c r="T12" s="45" t="s">
        <v>13</v>
      </c>
    </row>
    <row r="13" spans="1:20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6" t="s">
        <v>266</v>
      </c>
      <c r="Q13" s="45"/>
      <c r="R13" s="44"/>
      <c r="S13" s="44"/>
      <c r="T13" s="45"/>
    </row>
    <row r="14" spans="1:20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5"/>
      <c r="R14" s="44"/>
      <c r="S14" s="44"/>
      <c r="T14" s="45"/>
    </row>
    <row r="15" spans="1:20" x14ac:dyDescent="0.3">
      <c r="A15" s="31">
        <v>1</v>
      </c>
      <c r="B15" s="12" t="s">
        <v>12</v>
      </c>
      <c r="C15" s="12" t="s">
        <v>153</v>
      </c>
      <c r="D15" s="12" t="s">
        <v>68</v>
      </c>
      <c r="E15" s="12" t="s">
        <v>73</v>
      </c>
      <c r="F15" s="3" t="str">
        <f t="shared" ref="F15:H34" si="0">LEFT(C15,1)</f>
        <v>Е</v>
      </c>
      <c r="G15" s="3" t="str">
        <f t="shared" ref="G15:G34" si="1">LEFT(D15,1)</f>
        <v>Ю</v>
      </c>
      <c r="H15" s="3" t="str">
        <f t="shared" si="0"/>
        <v>Ю</v>
      </c>
      <c r="I15" s="36" t="s">
        <v>154</v>
      </c>
      <c r="J15" s="12" t="s">
        <v>148</v>
      </c>
      <c r="K15" s="12">
        <v>7</v>
      </c>
      <c r="L15" s="12" t="s">
        <v>224</v>
      </c>
      <c r="M15" s="9" t="str">
        <f t="shared" ref="M15:M73" si="2">CONCATENATE(B15,"-",F15,G15,H15,"-",I15)</f>
        <v>Ж-ЕЮЮ-30122006</v>
      </c>
      <c r="N15" s="33">
        <v>5</v>
      </c>
      <c r="O15" s="33">
        <v>20</v>
      </c>
      <c r="P15" s="33"/>
      <c r="Q15" s="8">
        <f>SUM(N15:P15)</f>
        <v>25</v>
      </c>
      <c r="R15" s="32">
        <v>50</v>
      </c>
      <c r="S15" s="34">
        <f>Q15/R15</f>
        <v>0.5</v>
      </c>
      <c r="T15" s="21" t="s">
        <v>264</v>
      </c>
    </row>
    <row r="16" spans="1:20" x14ac:dyDescent="0.3">
      <c r="A16" s="31">
        <v>2</v>
      </c>
      <c r="B16" s="12" t="s">
        <v>12</v>
      </c>
      <c r="C16" s="12" t="s">
        <v>107</v>
      </c>
      <c r="D16" s="12" t="s">
        <v>77</v>
      </c>
      <c r="E16" s="12" t="s">
        <v>113</v>
      </c>
      <c r="F16" s="3" t="str">
        <f t="shared" si="0"/>
        <v>Д</v>
      </c>
      <c r="G16" s="3" t="str">
        <f t="shared" si="1"/>
        <v>У</v>
      </c>
      <c r="H16" s="3" t="str">
        <f t="shared" si="0"/>
        <v>О</v>
      </c>
      <c r="I16" s="36" t="s">
        <v>190</v>
      </c>
      <c r="J16" s="12" t="s">
        <v>186</v>
      </c>
      <c r="K16" s="12">
        <v>7</v>
      </c>
      <c r="L16" s="12" t="s">
        <v>42</v>
      </c>
      <c r="M16" s="9" t="str">
        <f t="shared" si="2"/>
        <v>Ж-ДУО-15042006</v>
      </c>
      <c r="N16" s="33">
        <v>14</v>
      </c>
      <c r="O16" s="33">
        <v>0</v>
      </c>
      <c r="P16" s="33"/>
      <c r="Q16" s="8">
        <f>SUM(N16:P16)</f>
        <v>14</v>
      </c>
      <c r="R16" s="32">
        <v>50</v>
      </c>
      <c r="S16" s="34">
        <f>Q16/R16</f>
        <v>0.28000000000000003</v>
      </c>
      <c r="T16" s="21" t="str">
        <f>IF(Q16&gt;75%*R16,"Победитель",IF(Q16&gt;50%*R16,"Призёр","Участник"))</f>
        <v>Участник</v>
      </c>
    </row>
    <row r="17" spans="1:20" x14ac:dyDescent="0.3">
      <c r="A17" s="31">
        <v>3</v>
      </c>
      <c r="B17" s="12" t="s">
        <v>12</v>
      </c>
      <c r="C17" s="12" t="s">
        <v>80</v>
      </c>
      <c r="D17" s="12" t="s">
        <v>58</v>
      </c>
      <c r="E17" s="12" t="s">
        <v>73</v>
      </c>
      <c r="F17" s="3" t="str">
        <f t="shared" si="0"/>
        <v>В</v>
      </c>
      <c r="G17" s="3" t="str">
        <f t="shared" si="1"/>
        <v>Т</v>
      </c>
      <c r="H17" s="3" t="str">
        <f t="shared" si="0"/>
        <v>Ю</v>
      </c>
      <c r="I17" s="1" t="s">
        <v>81</v>
      </c>
      <c r="J17" s="12" t="s">
        <v>75</v>
      </c>
      <c r="K17" s="12">
        <v>7</v>
      </c>
      <c r="L17" s="12" t="s">
        <v>223</v>
      </c>
      <c r="M17" s="9" t="str">
        <f>CONCATENATE(B17,"-",F17,G17,H17,"-",I17)</f>
        <v>Ж-ВТЮ-26012006</v>
      </c>
      <c r="N17" s="33">
        <v>1</v>
      </c>
      <c r="O17" s="33">
        <v>12</v>
      </c>
      <c r="P17" s="33"/>
      <c r="Q17" s="8">
        <f>SUM(N17:P17)</f>
        <v>13</v>
      </c>
      <c r="R17" s="32">
        <v>50</v>
      </c>
      <c r="S17" s="34">
        <f>Q17/R17</f>
        <v>0.26</v>
      </c>
      <c r="T17" s="21" t="str">
        <f>IF(Q17&gt;75%*R17,"Победитель",IF(Q17&gt;50%*R17,"Призёр","Участник"))</f>
        <v>Участник</v>
      </c>
    </row>
    <row r="18" spans="1:20" x14ac:dyDescent="0.3">
      <c r="A18" s="31">
        <v>4</v>
      </c>
      <c r="B18" s="12" t="s">
        <v>12</v>
      </c>
      <c r="C18" s="11" t="s">
        <v>173</v>
      </c>
      <c r="D18" s="11" t="s">
        <v>174</v>
      </c>
      <c r="E18" s="11" t="s">
        <v>55</v>
      </c>
      <c r="F18" s="3" t="str">
        <f t="shared" si="0"/>
        <v>З</v>
      </c>
      <c r="G18" s="3" t="str">
        <f t="shared" si="1"/>
        <v>К</v>
      </c>
      <c r="H18" s="3" t="str">
        <f t="shared" si="0"/>
        <v>Д</v>
      </c>
      <c r="I18" s="2" t="s">
        <v>175</v>
      </c>
      <c r="J18" s="10" t="s">
        <v>172</v>
      </c>
      <c r="K18" s="12">
        <v>7</v>
      </c>
      <c r="L18" s="17" t="s">
        <v>43</v>
      </c>
      <c r="M18" s="9" t="str">
        <f t="shared" si="2"/>
        <v>Ж-ЗКД-20062006</v>
      </c>
      <c r="N18" s="33">
        <v>6</v>
      </c>
      <c r="O18" s="33">
        <v>4</v>
      </c>
      <c r="P18" s="33"/>
      <c r="Q18" s="8">
        <f>SUM(N18:P18)</f>
        <v>10</v>
      </c>
      <c r="R18" s="32">
        <v>50</v>
      </c>
      <c r="S18" s="34">
        <f>Q18/R18</f>
        <v>0.2</v>
      </c>
      <c r="T18" s="21" t="str">
        <f>IF(Q18&gt;75%*R18,"Победитель",IF(Q18&gt;50%*R18,"Призёр","Участник"))</f>
        <v>Участник</v>
      </c>
    </row>
    <row r="19" spans="1:20" x14ac:dyDescent="0.3">
      <c r="A19" s="31">
        <v>5</v>
      </c>
      <c r="B19" s="12" t="s">
        <v>12</v>
      </c>
      <c r="C19" s="12" t="s">
        <v>82</v>
      </c>
      <c r="D19" s="12" t="s">
        <v>83</v>
      </c>
      <c r="E19" s="12" t="s">
        <v>69</v>
      </c>
      <c r="F19" s="3" t="str">
        <f t="shared" si="0"/>
        <v>З</v>
      </c>
      <c r="G19" s="3" t="str">
        <f t="shared" si="1"/>
        <v>Л</v>
      </c>
      <c r="H19" s="3" t="str">
        <f t="shared" si="0"/>
        <v>А</v>
      </c>
      <c r="I19" s="1">
        <v>28082006</v>
      </c>
      <c r="J19" s="12" t="s">
        <v>75</v>
      </c>
      <c r="K19" s="12">
        <v>7</v>
      </c>
      <c r="L19" s="12" t="s">
        <v>222</v>
      </c>
      <c r="M19" s="9" t="str">
        <f t="shared" si="2"/>
        <v>Ж-ЗЛА-28082006</v>
      </c>
      <c r="N19" s="33">
        <v>2</v>
      </c>
      <c r="O19" s="33">
        <v>6</v>
      </c>
      <c r="P19" s="33"/>
      <c r="Q19" s="8">
        <f>SUM(N19:P19)</f>
        <v>8</v>
      </c>
      <c r="R19" s="32">
        <v>50</v>
      </c>
      <c r="S19" s="34">
        <f>Q19/R19</f>
        <v>0.16</v>
      </c>
      <c r="T19" s="21" t="str">
        <f>IF(Q19&gt;75%*R19,"Победитель",IF(Q19&gt;50%*R19,"Призёр","Участник"))</f>
        <v>Участник</v>
      </c>
    </row>
    <row r="20" spans="1:20" x14ac:dyDescent="0.3">
      <c r="A20" s="31">
        <v>6</v>
      </c>
      <c r="B20" s="12" t="s">
        <v>12</v>
      </c>
      <c r="C20" s="12" t="s">
        <v>188</v>
      </c>
      <c r="D20" s="12" t="s">
        <v>68</v>
      </c>
      <c r="E20" s="12" t="s">
        <v>24</v>
      </c>
      <c r="F20" s="3" t="str">
        <f t="shared" si="0"/>
        <v>Ш</v>
      </c>
      <c r="G20" s="3" t="str">
        <f t="shared" si="1"/>
        <v>Ю</v>
      </c>
      <c r="H20" s="3" t="str">
        <f t="shared" si="0"/>
        <v>А</v>
      </c>
      <c r="I20" s="36" t="s">
        <v>189</v>
      </c>
      <c r="J20" s="12" t="s">
        <v>186</v>
      </c>
      <c r="K20" s="12">
        <v>7</v>
      </c>
      <c r="L20" s="12" t="s">
        <v>221</v>
      </c>
      <c r="M20" s="9" t="str">
        <f t="shared" si="2"/>
        <v>Ж-ШЮА-27072006</v>
      </c>
      <c r="N20" s="33">
        <v>4</v>
      </c>
      <c r="O20" s="33">
        <v>2</v>
      </c>
      <c r="P20" s="33"/>
      <c r="Q20" s="8">
        <f>SUM(N20:P20)</f>
        <v>6</v>
      </c>
      <c r="R20" s="32">
        <v>50</v>
      </c>
      <c r="S20" s="34">
        <f>Q20/R20</f>
        <v>0.12</v>
      </c>
      <c r="T20" s="21" t="str">
        <f>IF(Q20&gt;75%*R20,"Победитель",IF(Q20&gt;50%*R20,"Призёр","Участник"))</f>
        <v>Участник</v>
      </c>
    </row>
    <row r="21" spans="1:20" x14ac:dyDescent="0.3">
      <c r="A21" s="31">
        <v>7</v>
      </c>
      <c r="B21" s="12" t="s">
        <v>12</v>
      </c>
      <c r="C21" s="12" t="s">
        <v>176</v>
      </c>
      <c r="D21" s="12" t="s">
        <v>54</v>
      </c>
      <c r="E21" s="12" t="s">
        <v>28</v>
      </c>
      <c r="F21" s="3" t="str">
        <f t="shared" si="0"/>
        <v>О</v>
      </c>
      <c r="G21" s="3" t="str">
        <f t="shared" si="1"/>
        <v>В</v>
      </c>
      <c r="H21" s="3" t="str">
        <f t="shared" si="0"/>
        <v>А</v>
      </c>
      <c r="I21" s="1" t="s">
        <v>177</v>
      </c>
      <c r="J21" s="10" t="s">
        <v>172</v>
      </c>
      <c r="K21" s="13">
        <v>7</v>
      </c>
      <c r="L21" s="12" t="s">
        <v>119</v>
      </c>
      <c r="M21" s="9" t="str">
        <f t="shared" si="2"/>
        <v>Ж-ОВА-11082006</v>
      </c>
      <c r="N21" s="33">
        <v>3</v>
      </c>
      <c r="O21" s="33">
        <v>0</v>
      </c>
      <c r="P21" s="33"/>
      <c r="Q21" s="8">
        <f>SUM(N21:P21)</f>
        <v>3</v>
      </c>
      <c r="R21" s="32">
        <v>50</v>
      </c>
      <c r="S21" s="34">
        <f>Q21/R21</f>
        <v>0.06</v>
      </c>
      <c r="T21" s="21" t="str">
        <f>IF(Q21&gt;75%*R21,"Победитель",IF(Q21&gt;50%*R21,"Призёр","Участник"))</f>
        <v>Участник</v>
      </c>
    </row>
    <row r="22" spans="1:20" x14ac:dyDescent="0.3">
      <c r="A22" s="31">
        <v>8</v>
      </c>
      <c r="B22" s="12" t="s">
        <v>12</v>
      </c>
      <c r="C22" s="12" t="s">
        <v>150</v>
      </c>
      <c r="D22" s="12" t="s">
        <v>30</v>
      </c>
      <c r="E22" s="12" t="s">
        <v>113</v>
      </c>
      <c r="F22" s="3" t="str">
        <f t="shared" si="0"/>
        <v>М</v>
      </c>
      <c r="G22" s="3" t="str">
        <f t="shared" si="1"/>
        <v>Д</v>
      </c>
      <c r="H22" s="3" t="str">
        <f t="shared" si="0"/>
        <v>О</v>
      </c>
      <c r="I22" s="36" t="s">
        <v>191</v>
      </c>
      <c r="J22" s="12" t="s">
        <v>186</v>
      </c>
      <c r="K22" s="12">
        <v>7</v>
      </c>
      <c r="L22" s="12" t="s">
        <v>200</v>
      </c>
      <c r="M22" s="9" t="str">
        <f t="shared" si="2"/>
        <v>Ж-МДО-27092006</v>
      </c>
      <c r="N22" s="33">
        <v>0</v>
      </c>
      <c r="O22" s="33">
        <v>0</v>
      </c>
      <c r="P22" s="33"/>
      <c r="Q22" s="8">
        <f>SUM(N22:P22)</f>
        <v>0</v>
      </c>
      <c r="R22" s="32">
        <v>50</v>
      </c>
      <c r="S22" s="34">
        <f>Q22/R22</f>
        <v>0</v>
      </c>
      <c r="T22" s="21" t="str">
        <f>IF(Q22&gt;75%*R22,"Победитель",IF(Q22&gt;50%*R22,"Призёр","Участник"))</f>
        <v>Участник</v>
      </c>
    </row>
    <row r="23" spans="1:20" x14ac:dyDescent="0.3">
      <c r="A23" s="31">
        <v>9</v>
      </c>
      <c r="B23" s="16" t="s">
        <v>12</v>
      </c>
      <c r="C23" s="16" t="s">
        <v>121</v>
      </c>
      <c r="D23" s="16" t="s">
        <v>118</v>
      </c>
      <c r="E23" s="16" t="s">
        <v>69</v>
      </c>
      <c r="F23" s="3" t="str">
        <f t="shared" si="0"/>
        <v>Б</v>
      </c>
      <c r="G23" s="3" t="str">
        <f t="shared" si="1"/>
        <v>А</v>
      </c>
      <c r="H23" s="3" t="str">
        <f t="shared" si="0"/>
        <v>А</v>
      </c>
      <c r="I23" s="37" t="s">
        <v>122</v>
      </c>
      <c r="J23" s="16" t="s">
        <v>260</v>
      </c>
      <c r="K23" s="16">
        <v>8</v>
      </c>
      <c r="L23" s="16" t="s">
        <v>88</v>
      </c>
      <c r="M23" s="9" t="str">
        <f t="shared" si="2"/>
        <v>Ж-БАА-11042005</v>
      </c>
      <c r="N23" s="33">
        <v>12</v>
      </c>
      <c r="O23" s="33">
        <v>6</v>
      </c>
      <c r="P23" s="33">
        <v>8</v>
      </c>
      <c r="Q23" s="8">
        <f>SUM(N23:P23)</f>
        <v>26</v>
      </c>
      <c r="R23" s="32">
        <v>65</v>
      </c>
      <c r="S23" s="34">
        <f>Q23/R23</f>
        <v>0.4</v>
      </c>
      <c r="T23" s="21" t="str">
        <f>IF(Q23&gt;75%*R23,"Победитель",IF(Q23&gt;50%*R23,"Призёр","Участник"))</f>
        <v>Участник</v>
      </c>
    </row>
    <row r="24" spans="1:20" x14ac:dyDescent="0.3">
      <c r="A24" s="31">
        <v>10</v>
      </c>
      <c r="B24" s="16" t="s">
        <v>12</v>
      </c>
      <c r="C24" s="16" t="s">
        <v>114</v>
      </c>
      <c r="D24" s="16" t="s">
        <v>30</v>
      </c>
      <c r="E24" s="16" t="s">
        <v>66</v>
      </c>
      <c r="F24" s="3" t="str">
        <f t="shared" si="0"/>
        <v>Б</v>
      </c>
      <c r="G24" s="3" t="str">
        <f t="shared" si="1"/>
        <v>Д</v>
      </c>
      <c r="H24" s="3" t="str">
        <f t="shared" si="0"/>
        <v>М</v>
      </c>
      <c r="I24" s="37" t="s">
        <v>120</v>
      </c>
      <c r="J24" s="16" t="s">
        <v>260</v>
      </c>
      <c r="K24" s="16">
        <v>8</v>
      </c>
      <c r="L24" s="16" t="s">
        <v>225</v>
      </c>
      <c r="M24" s="9" t="str">
        <f t="shared" si="2"/>
        <v>Ж-БДМ-08042005</v>
      </c>
      <c r="N24" s="33">
        <v>19</v>
      </c>
      <c r="O24" s="33">
        <v>1</v>
      </c>
      <c r="P24" s="33">
        <v>0</v>
      </c>
      <c r="Q24" s="8">
        <f>SUM(N24:P24)</f>
        <v>20</v>
      </c>
      <c r="R24" s="32">
        <v>65</v>
      </c>
      <c r="S24" s="34">
        <f>Q24/R24</f>
        <v>0.30769230769230771</v>
      </c>
      <c r="T24" s="21" t="str">
        <f>IF(Q24&gt;75%*R24,"Победитель",IF(Q24&gt;50%*R24,"Призёр","Участник"))</f>
        <v>Участник</v>
      </c>
    </row>
    <row r="25" spans="1:20" x14ac:dyDescent="0.3">
      <c r="A25" s="31">
        <v>11</v>
      </c>
      <c r="B25" s="7" t="s">
        <v>25</v>
      </c>
      <c r="C25" s="5" t="s">
        <v>103</v>
      </c>
      <c r="D25" s="5" t="s">
        <v>67</v>
      </c>
      <c r="E25" s="5" t="s">
        <v>74</v>
      </c>
      <c r="F25" s="3" t="str">
        <f t="shared" si="0"/>
        <v>К</v>
      </c>
      <c r="G25" s="3" t="str">
        <f t="shared" si="1"/>
        <v>А</v>
      </c>
      <c r="H25" s="3" t="str">
        <f t="shared" si="0"/>
        <v>О</v>
      </c>
      <c r="I25" s="20" t="s">
        <v>104</v>
      </c>
      <c r="J25" s="6" t="s">
        <v>98</v>
      </c>
      <c r="K25" s="7">
        <v>8</v>
      </c>
      <c r="L25" s="5" t="s">
        <v>228</v>
      </c>
      <c r="M25" s="9" t="str">
        <f t="shared" si="2"/>
        <v>М-КАО-10062005</v>
      </c>
      <c r="N25" s="33">
        <v>17</v>
      </c>
      <c r="O25" s="33">
        <v>0</v>
      </c>
      <c r="P25" s="33">
        <v>0</v>
      </c>
      <c r="Q25" s="8">
        <f>SUM(N25:P25)</f>
        <v>17</v>
      </c>
      <c r="R25" s="32">
        <v>65</v>
      </c>
      <c r="S25" s="34">
        <f>Q25/R25</f>
        <v>0.26153846153846155</v>
      </c>
      <c r="T25" s="21" t="str">
        <f>IF(Q25&gt;75%*R25,"Победитель",IF(Q25&gt;50%*R25,"Призёр","Участник"))</f>
        <v>Участник</v>
      </c>
    </row>
    <row r="26" spans="1:20" x14ac:dyDescent="0.3">
      <c r="A26" s="31">
        <v>12</v>
      </c>
      <c r="B26" s="16" t="s">
        <v>12</v>
      </c>
      <c r="C26" s="16" t="s">
        <v>125</v>
      </c>
      <c r="D26" s="16" t="s">
        <v>126</v>
      </c>
      <c r="E26" s="16" t="s">
        <v>115</v>
      </c>
      <c r="F26" s="3" t="str">
        <f t="shared" si="0"/>
        <v>Ч</v>
      </c>
      <c r="G26" s="3" t="str">
        <f t="shared" si="1"/>
        <v>А</v>
      </c>
      <c r="H26" s="3" t="str">
        <f t="shared" si="0"/>
        <v>В</v>
      </c>
      <c r="I26" s="37" t="s">
        <v>127</v>
      </c>
      <c r="J26" s="16" t="s">
        <v>260</v>
      </c>
      <c r="K26" s="16">
        <v>8</v>
      </c>
      <c r="L26" s="16" t="s">
        <v>230</v>
      </c>
      <c r="M26" s="9" t="str">
        <f t="shared" si="2"/>
        <v>Ж-ЧАВ-13042005</v>
      </c>
      <c r="N26" s="33">
        <v>7</v>
      </c>
      <c r="O26" s="33">
        <v>3</v>
      </c>
      <c r="P26" s="33">
        <v>7</v>
      </c>
      <c r="Q26" s="8">
        <f>SUM(N26:P26)</f>
        <v>17</v>
      </c>
      <c r="R26" s="32">
        <v>65</v>
      </c>
      <c r="S26" s="34">
        <f>Q26/R26</f>
        <v>0.26153846153846155</v>
      </c>
      <c r="T26" s="21" t="str">
        <f>IF(Q26&gt;75%*R26,"Победитель",IF(Q26&gt;50%*R26,"Призёр","Участник"))</f>
        <v>Участник</v>
      </c>
    </row>
    <row r="27" spans="1:20" x14ac:dyDescent="0.3">
      <c r="A27" s="31">
        <v>13</v>
      </c>
      <c r="B27" s="12" t="s">
        <v>12</v>
      </c>
      <c r="C27" s="12" t="s">
        <v>63</v>
      </c>
      <c r="D27" s="12" t="s">
        <v>157</v>
      </c>
      <c r="E27" s="12" t="s">
        <v>113</v>
      </c>
      <c r="F27" s="3" t="str">
        <f t="shared" si="0"/>
        <v>П</v>
      </c>
      <c r="G27" s="3" t="str">
        <f t="shared" si="1"/>
        <v>К</v>
      </c>
      <c r="H27" s="3" t="str">
        <f t="shared" si="0"/>
        <v>О</v>
      </c>
      <c r="I27" s="36" t="s">
        <v>104</v>
      </c>
      <c r="J27" s="12" t="s">
        <v>148</v>
      </c>
      <c r="K27" s="12">
        <v>8</v>
      </c>
      <c r="L27" s="12" t="s">
        <v>201</v>
      </c>
      <c r="M27" s="9" t="str">
        <f t="shared" si="2"/>
        <v>Ж-ПКО-10062005</v>
      </c>
      <c r="N27" s="33">
        <v>15</v>
      </c>
      <c r="O27" s="33">
        <v>0</v>
      </c>
      <c r="P27" s="33">
        <v>0</v>
      </c>
      <c r="Q27" s="8">
        <f>SUM(N27:P27)</f>
        <v>15</v>
      </c>
      <c r="R27" s="32">
        <v>65</v>
      </c>
      <c r="S27" s="34">
        <f>Q27/R27</f>
        <v>0.23076923076923078</v>
      </c>
      <c r="T27" s="21" t="str">
        <f>IF(Q27&gt;75%*R27,"Победитель",IF(Q27&gt;50%*R27,"Призёр","Участник"))</f>
        <v>Участник</v>
      </c>
    </row>
    <row r="28" spans="1:20" x14ac:dyDescent="0.3">
      <c r="A28" s="31">
        <v>14</v>
      </c>
      <c r="B28" s="12" t="s">
        <v>12</v>
      </c>
      <c r="C28" s="12" t="s">
        <v>149</v>
      </c>
      <c r="D28" s="12" t="s">
        <v>52</v>
      </c>
      <c r="E28" s="12" t="s">
        <v>51</v>
      </c>
      <c r="F28" s="3" t="str">
        <f t="shared" si="0"/>
        <v>Л</v>
      </c>
      <c r="G28" s="3" t="str">
        <f t="shared" si="1"/>
        <v>А</v>
      </c>
      <c r="H28" s="3" t="str">
        <f t="shared" si="0"/>
        <v>И</v>
      </c>
      <c r="I28" s="36" t="s">
        <v>158</v>
      </c>
      <c r="J28" s="12" t="s">
        <v>148</v>
      </c>
      <c r="K28" s="12">
        <v>8</v>
      </c>
      <c r="L28" s="12" t="s">
        <v>202</v>
      </c>
      <c r="M28" s="9" t="str">
        <f t="shared" si="2"/>
        <v>Ж-ЛАИ-25012006</v>
      </c>
      <c r="N28" s="33">
        <v>10</v>
      </c>
      <c r="O28" s="33">
        <v>3</v>
      </c>
      <c r="P28" s="33">
        <v>0</v>
      </c>
      <c r="Q28" s="8">
        <f>SUM(N28:P28)</f>
        <v>13</v>
      </c>
      <c r="R28" s="32">
        <v>65</v>
      </c>
      <c r="S28" s="34">
        <f>Q28/R28</f>
        <v>0.2</v>
      </c>
      <c r="T28" s="21" t="str">
        <f>IF(Q28&gt;75%*R28,"Победитель",IF(Q28&gt;50%*R28,"Призёр","Участник"))</f>
        <v>Участник</v>
      </c>
    </row>
    <row r="29" spans="1:20" x14ac:dyDescent="0.3">
      <c r="A29" s="31">
        <v>15</v>
      </c>
      <c r="B29" s="12" t="s">
        <v>12</v>
      </c>
      <c r="C29" s="12" t="s">
        <v>182</v>
      </c>
      <c r="D29" s="12" t="s">
        <v>54</v>
      </c>
      <c r="E29" s="12" t="s">
        <v>55</v>
      </c>
      <c r="F29" s="3" t="str">
        <f t="shared" si="0"/>
        <v>С</v>
      </c>
      <c r="G29" s="3" t="str">
        <f t="shared" si="1"/>
        <v>В</v>
      </c>
      <c r="H29" s="3" t="str">
        <f t="shared" si="0"/>
        <v>Д</v>
      </c>
      <c r="I29" s="1" t="s">
        <v>183</v>
      </c>
      <c r="J29" s="10" t="s">
        <v>172</v>
      </c>
      <c r="K29" s="12">
        <v>8</v>
      </c>
      <c r="L29" s="12" t="s">
        <v>231</v>
      </c>
      <c r="M29" s="9" t="str">
        <f t="shared" si="2"/>
        <v>Ж-СВД-01092006</v>
      </c>
      <c r="N29" s="33">
        <v>12</v>
      </c>
      <c r="O29" s="33">
        <v>0</v>
      </c>
      <c r="P29" s="33">
        <v>0</v>
      </c>
      <c r="Q29" s="8">
        <f>SUM(N29:P29)</f>
        <v>12</v>
      </c>
      <c r="R29" s="32">
        <v>65</v>
      </c>
      <c r="S29" s="34">
        <f>Q29/R29</f>
        <v>0.18461538461538463</v>
      </c>
      <c r="T29" s="21" t="str">
        <f>IF(Q29&gt;75%*R29,"Победитель",IF(Q29&gt;50%*R29,"Призёр","Участник"))</f>
        <v>Участник</v>
      </c>
    </row>
    <row r="30" spans="1:20" x14ac:dyDescent="0.3">
      <c r="A30" s="31">
        <v>16</v>
      </c>
      <c r="B30" s="12" t="s">
        <v>25</v>
      </c>
      <c r="C30" s="12" t="s">
        <v>159</v>
      </c>
      <c r="D30" s="12" t="s">
        <v>71</v>
      </c>
      <c r="E30" s="12" t="s">
        <v>99</v>
      </c>
      <c r="F30" s="3" t="str">
        <f t="shared" si="0"/>
        <v>В</v>
      </c>
      <c r="G30" s="3" t="str">
        <f t="shared" si="1"/>
        <v>В</v>
      </c>
      <c r="H30" s="3" t="str">
        <f t="shared" si="0"/>
        <v>М</v>
      </c>
      <c r="I30" s="36" t="s">
        <v>160</v>
      </c>
      <c r="J30" s="12" t="s">
        <v>148</v>
      </c>
      <c r="K30" s="12">
        <v>8</v>
      </c>
      <c r="L30" s="12" t="s">
        <v>219</v>
      </c>
      <c r="M30" s="9" t="str">
        <f t="shared" si="2"/>
        <v>М-ВВМ-01092005</v>
      </c>
      <c r="N30" s="33">
        <v>11</v>
      </c>
      <c r="O30" s="33">
        <v>0</v>
      </c>
      <c r="P30" s="33">
        <v>0</v>
      </c>
      <c r="Q30" s="8">
        <f>SUM(N30:P30)</f>
        <v>11</v>
      </c>
      <c r="R30" s="32">
        <v>65</v>
      </c>
      <c r="S30" s="34">
        <f>Q30/R30</f>
        <v>0.16923076923076924</v>
      </c>
      <c r="T30" s="21" t="str">
        <f>IF(Q30&gt;75%*R30,"Победитель",IF(Q30&gt;50%*R30,"Призёр","Участник"))</f>
        <v>Участник</v>
      </c>
    </row>
    <row r="31" spans="1:20" x14ac:dyDescent="0.3">
      <c r="A31" s="31">
        <v>17</v>
      </c>
      <c r="B31" s="12" t="s">
        <v>25</v>
      </c>
      <c r="C31" s="12" t="s">
        <v>155</v>
      </c>
      <c r="D31" s="12" t="s">
        <v>57</v>
      </c>
      <c r="E31" s="12" t="s">
        <v>151</v>
      </c>
      <c r="F31" s="3" t="str">
        <f t="shared" si="0"/>
        <v>К</v>
      </c>
      <c r="G31" s="3" t="str">
        <f t="shared" si="1"/>
        <v>П</v>
      </c>
      <c r="H31" s="3" t="str">
        <f t="shared" si="0"/>
        <v>Д</v>
      </c>
      <c r="I31" s="36" t="s">
        <v>156</v>
      </c>
      <c r="J31" s="12" t="s">
        <v>148</v>
      </c>
      <c r="K31" s="12">
        <v>8</v>
      </c>
      <c r="L31" s="12" t="s">
        <v>226</v>
      </c>
      <c r="M31" s="9" t="str">
        <f t="shared" si="2"/>
        <v>М-КПД-05052006</v>
      </c>
      <c r="N31" s="33">
        <v>10</v>
      </c>
      <c r="O31" s="33">
        <v>0</v>
      </c>
      <c r="P31" s="33">
        <v>0</v>
      </c>
      <c r="Q31" s="8">
        <f>SUM(N31:P31)</f>
        <v>10</v>
      </c>
      <c r="R31" s="32">
        <v>65</v>
      </c>
      <c r="S31" s="34">
        <f>Q31/R31</f>
        <v>0.15384615384615385</v>
      </c>
      <c r="T31" s="21" t="str">
        <f>IF(Q31&gt;75%*R31,"Победитель",IF(Q31&gt;50%*R31,"Призёр","Участник"))</f>
        <v>Участник</v>
      </c>
    </row>
    <row r="32" spans="1:20" x14ac:dyDescent="0.3">
      <c r="A32" s="31">
        <v>18</v>
      </c>
      <c r="B32" s="16" t="s">
        <v>12</v>
      </c>
      <c r="C32" s="16" t="s">
        <v>123</v>
      </c>
      <c r="D32" s="16" t="s">
        <v>68</v>
      </c>
      <c r="E32" s="16" t="s">
        <v>23</v>
      </c>
      <c r="F32" s="3" t="str">
        <f t="shared" si="0"/>
        <v>Т</v>
      </c>
      <c r="G32" s="3" t="str">
        <f t="shared" si="1"/>
        <v>Ю</v>
      </c>
      <c r="H32" s="3" t="str">
        <f t="shared" si="0"/>
        <v>М</v>
      </c>
      <c r="I32" s="37" t="s">
        <v>124</v>
      </c>
      <c r="J32" s="16" t="s">
        <v>260</v>
      </c>
      <c r="K32" s="16">
        <v>8</v>
      </c>
      <c r="L32" s="16" t="s">
        <v>46</v>
      </c>
      <c r="M32" s="9" t="str">
        <f t="shared" si="2"/>
        <v>Ж-ТЮМ-16072005</v>
      </c>
      <c r="N32" s="33">
        <v>10</v>
      </c>
      <c r="O32" s="33">
        <v>0</v>
      </c>
      <c r="P32" s="33">
        <v>0</v>
      </c>
      <c r="Q32" s="8">
        <f>SUM(N32:P32)</f>
        <v>10</v>
      </c>
      <c r="R32" s="32">
        <v>65</v>
      </c>
      <c r="S32" s="34">
        <f>Q32/R32</f>
        <v>0.15384615384615385</v>
      </c>
      <c r="T32" s="21" t="str">
        <f>IF(Q32&gt;75%*R32,"Победитель",IF(Q32&gt;50%*R32,"Призёр","Участник"))</f>
        <v>Участник</v>
      </c>
    </row>
    <row r="33" spans="1:20" x14ac:dyDescent="0.3">
      <c r="A33" s="31">
        <v>19</v>
      </c>
      <c r="B33" s="12" t="s">
        <v>12</v>
      </c>
      <c r="C33" s="12" t="s">
        <v>203</v>
      </c>
      <c r="D33" s="12" t="s">
        <v>77</v>
      </c>
      <c r="E33" s="12" t="s">
        <v>204</v>
      </c>
      <c r="F33" s="3" t="str">
        <f t="shared" si="0"/>
        <v>Х</v>
      </c>
      <c r="G33" s="3" t="str">
        <f t="shared" si="1"/>
        <v>У</v>
      </c>
      <c r="H33" s="3" t="str">
        <f t="shared" si="0"/>
        <v>Е</v>
      </c>
      <c r="I33" s="36">
        <v>25082005</v>
      </c>
      <c r="J33" s="12" t="s">
        <v>199</v>
      </c>
      <c r="K33" s="12">
        <v>8</v>
      </c>
      <c r="L33" s="12" t="s">
        <v>45</v>
      </c>
      <c r="M33" s="9" t="str">
        <f t="shared" si="2"/>
        <v>Ж-ХУЕ-25082005</v>
      </c>
      <c r="N33" s="33">
        <v>8</v>
      </c>
      <c r="O33" s="33">
        <v>0</v>
      </c>
      <c r="P33" s="33">
        <v>0</v>
      </c>
      <c r="Q33" s="21">
        <f>SUM(N33:P33)</f>
        <v>8</v>
      </c>
      <c r="R33" s="32">
        <v>65</v>
      </c>
      <c r="S33" s="34">
        <f>Q33/R33</f>
        <v>0.12307692307692308</v>
      </c>
      <c r="T33" s="21" t="str">
        <f>IF(Q33&gt;75%*R33,"Победитель",IF(Q33&gt;50%*R33,"Призёр","Участник"))</f>
        <v>Участник</v>
      </c>
    </row>
    <row r="34" spans="1:20" x14ac:dyDescent="0.3">
      <c r="A34" s="31">
        <v>20</v>
      </c>
      <c r="B34" s="14" t="s">
        <v>12</v>
      </c>
      <c r="C34" s="14" t="s">
        <v>89</v>
      </c>
      <c r="D34" s="14" t="s">
        <v>76</v>
      </c>
      <c r="E34" s="14" t="s">
        <v>23</v>
      </c>
      <c r="F34" s="3" t="str">
        <f t="shared" si="0"/>
        <v>С</v>
      </c>
      <c r="G34" s="3" t="str">
        <f t="shared" si="1"/>
        <v>Д</v>
      </c>
      <c r="H34" s="3" t="str">
        <f t="shared" si="0"/>
        <v>М</v>
      </c>
      <c r="I34" s="1" t="s">
        <v>90</v>
      </c>
      <c r="J34" s="14" t="s">
        <v>75</v>
      </c>
      <c r="K34" s="12">
        <v>8</v>
      </c>
      <c r="L34" s="14" t="s">
        <v>229</v>
      </c>
      <c r="M34" s="9" t="str">
        <f t="shared" si="2"/>
        <v>Ж-СДМ-05092005</v>
      </c>
      <c r="N34" s="33">
        <v>7</v>
      </c>
      <c r="O34" s="33">
        <v>0</v>
      </c>
      <c r="P34" s="33">
        <v>0</v>
      </c>
      <c r="Q34" s="8">
        <f>SUM(N34:P34)</f>
        <v>7</v>
      </c>
      <c r="R34" s="32">
        <v>65</v>
      </c>
      <c r="S34" s="34">
        <f>Q34/R34</f>
        <v>0.1076923076923077</v>
      </c>
      <c r="T34" s="21" t="str">
        <f>IF(Q34&gt;75%*R34,"Победитель",IF(Q34&gt;50%*R34,"Призёр","Участник"))</f>
        <v>Участник</v>
      </c>
    </row>
    <row r="35" spans="1:20" x14ac:dyDescent="0.3">
      <c r="A35" s="31">
        <v>21</v>
      </c>
      <c r="B35" s="12" t="s">
        <v>25</v>
      </c>
      <c r="C35" s="12" t="s">
        <v>35</v>
      </c>
      <c r="D35" s="12" t="s">
        <v>36</v>
      </c>
      <c r="E35" s="12" t="s">
        <v>37</v>
      </c>
      <c r="F35" s="3" t="str">
        <f>LEFT(C35,1)</f>
        <v>А</v>
      </c>
      <c r="G35" s="3" t="str">
        <f>LEFT(D35,1)</f>
        <v>Б</v>
      </c>
      <c r="H35" s="3" t="str">
        <f>LEFT(E35,1)</f>
        <v>В</v>
      </c>
      <c r="I35" s="1" t="s">
        <v>38</v>
      </c>
      <c r="J35" s="10" t="s">
        <v>21</v>
      </c>
      <c r="K35" s="12">
        <v>8</v>
      </c>
      <c r="L35" s="12" t="s">
        <v>233</v>
      </c>
      <c r="M35" s="9" t="str">
        <f t="shared" si="2"/>
        <v>М-АБВ-31102004</v>
      </c>
      <c r="N35" s="33">
        <v>7</v>
      </c>
      <c r="O35" s="33">
        <v>0</v>
      </c>
      <c r="P35" s="33">
        <v>0</v>
      </c>
      <c r="Q35" s="8">
        <f>SUM(N35:P35)</f>
        <v>7</v>
      </c>
      <c r="R35" s="32">
        <v>65</v>
      </c>
      <c r="S35" s="34">
        <f>Q35/R35</f>
        <v>0.1076923076923077</v>
      </c>
      <c r="T35" s="21" t="str">
        <f>IF(Q35&gt;75%*R35,"Победитель",IF(Q35&gt;50%*R35,"Призёр","Участник"))</f>
        <v>Участник</v>
      </c>
    </row>
    <row r="36" spans="1:20" x14ac:dyDescent="0.3">
      <c r="A36" s="31">
        <v>22</v>
      </c>
      <c r="B36" s="12" t="s">
        <v>12</v>
      </c>
      <c r="C36" s="12" t="s">
        <v>195</v>
      </c>
      <c r="D36" s="12" t="s">
        <v>136</v>
      </c>
      <c r="E36" s="12" t="s">
        <v>47</v>
      </c>
      <c r="F36" s="3" t="str">
        <f t="shared" ref="F36:F73" si="3">LEFT(C36,1)</f>
        <v>О</v>
      </c>
      <c r="G36" s="3" t="str">
        <f t="shared" ref="G36:G73" si="4">LEFT(D36,1)</f>
        <v>И</v>
      </c>
      <c r="H36" s="3" t="str">
        <f t="shared" ref="H36:H73" si="5">LEFT(E36,1)</f>
        <v>С</v>
      </c>
      <c r="I36" s="36" t="s">
        <v>196</v>
      </c>
      <c r="J36" s="12" t="s">
        <v>186</v>
      </c>
      <c r="K36" s="12">
        <v>8</v>
      </c>
      <c r="L36" s="12" t="s">
        <v>85</v>
      </c>
      <c r="M36" s="9" t="str">
        <f t="shared" si="2"/>
        <v>Ж-ОИС-08032006</v>
      </c>
      <c r="N36" s="33">
        <v>4</v>
      </c>
      <c r="O36" s="33">
        <v>0</v>
      </c>
      <c r="P36" s="33">
        <v>0</v>
      </c>
      <c r="Q36" s="8">
        <f>SUM(N36:P36)</f>
        <v>4</v>
      </c>
      <c r="R36" s="32">
        <v>65</v>
      </c>
      <c r="S36" s="34">
        <f>Q36/R36</f>
        <v>6.1538461538461542E-2</v>
      </c>
      <c r="T36" s="21" t="str">
        <f>IF(Q36&gt;75%*R36,"Победитель",IF(Q36&gt;50%*R36,"Призёр","Участник"))</f>
        <v>Участник</v>
      </c>
    </row>
    <row r="37" spans="1:20" x14ac:dyDescent="0.3">
      <c r="A37" s="31">
        <v>23</v>
      </c>
      <c r="B37" s="12" t="s">
        <v>12</v>
      </c>
      <c r="C37" s="11" t="s">
        <v>180</v>
      </c>
      <c r="D37" s="11" t="s">
        <v>87</v>
      </c>
      <c r="E37" s="11" t="s">
        <v>69</v>
      </c>
      <c r="F37" s="3" t="str">
        <f t="shared" si="3"/>
        <v>С</v>
      </c>
      <c r="G37" s="3" t="str">
        <f t="shared" si="4"/>
        <v>Л</v>
      </c>
      <c r="H37" s="3" t="str">
        <f t="shared" si="5"/>
        <v>А</v>
      </c>
      <c r="I37" s="2" t="s">
        <v>181</v>
      </c>
      <c r="J37" s="10" t="s">
        <v>172</v>
      </c>
      <c r="K37" s="12">
        <v>8</v>
      </c>
      <c r="L37" s="11" t="s">
        <v>185</v>
      </c>
      <c r="M37" s="9" t="str">
        <f t="shared" si="2"/>
        <v>Ж-СЛА-08072005</v>
      </c>
      <c r="N37" s="33">
        <v>3</v>
      </c>
      <c r="O37" s="33">
        <v>0</v>
      </c>
      <c r="P37" s="33">
        <v>0</v>
      </c>
      <c r="Q37" s="8">
        <f>SUM(N37:P37)</f>
        <v>3</v>
      </c>
      <c r="R37" s="32">
        <v>65</v>
      </c>
      <c r="S37" s="34">
        <f>Q37/R37</f>
        <v>4.6153846153846156E-2</v>
      </c>
      <c r="T37" s="21" t="str">
        <f>IF(Q37&gt;75%*R37,"Победитель",IF(Q37&gt;50%*R37,"Призёр","Участник"))</f>
        <v>Участник</v>
      </c>
    </row>
    <row r="38" spans="1:20" x14ac:dyDescent="0.3">
      <c r="A38" s="31">
        <v>24</v>
      </c>
      <c r="B38" s="12" t="s">
        <v>12</v>
      </c>
      <c r="C38" s="12" t="s">
        <v>192</v>
      </c>
      <c r="D38" s="12" t="s">
        <v>193</v>
      </c>
      <c r="E38" s="12" t="s">
        <v>33</v>
      </c>
      <c r="F38" s="3" t="str">
        <f t="shared" si="3"/>
        <v>П</v>
      </c>
      <c r="G38" s="3" t="str">
        <f t="shared" si="4"/>
        <v>А</v>
      </c>
      <c r="H38" s="3" t="str">
        <f t="shared" si="5"/>
        <v>В</v>
      </c>
      <c r="I38" s="36" t="s">
        <v>194</v>
      </c>
      <c r="J38" s="12" t="s">
        <v>186</v>
      </c>
      <c r="K38" s="12">
        <v>8</v>
      </c>
      <c r="L38" s="12" t="s">
        <v>105</v>
      </c>
      <c r="M38" s="9" t="str">
        <f t="shared" si="2"/>
        <v>Ж-ПАВ-21122005</v>
      </c>
      <c r="N38" s="33">
        <v>2</v>
      </c>
      <c r="O38" s="33">
        <v>0</v>
      </c>
      <c r="P38" s="33">
        <v>0</v>
      </c>
      <c r="Q38" s="8">
        <f>SUM(N38:P38)</f>
        <v>2</v>
      </c>
      <c r="R38" s="32">
        <v>65</v>
      </c>
      <c r="S38" s="34">
        <f>Q38/R38</f>
        <v>3.0769230769230771E-2</v>
      </c>
      <c r="T38" s="21" t="str">
        <f>IF(Q38&gt;75%*R38,"Победитель",IF(Q38&gt;50%*R38,"Призёр","Участник"))</f>
        <v>Участник</v>
      </c>
    </row>
    <row r="39" spans="1:20" x14ac:dyDescent="0.3">
      <c r="A39" s="31">
        <v>25</v>
      </c>
      <c r="B39" s="16" t="s">
        <v>12</v>
      </c>
      <c r="C39" s="16" t="s">
        <v>128</v>
      </c>
      <c r="D39" s="16" t="s">
        <v>84</v>
      </c>
      <c r="E39" s="16" t="s">
        <v>51</v>
      </c>
      <c r="F39" s="3" t="str">
        <f t="shared" si="3"/>
        <v>Я</v>
      </c>
      <c r="G39" s="3" t="str">
        <f t="shared" si="4"/>
        <v>В</v>
      </c>
      <c r="H39" s="3" t="str">
        <f t="shared" si="5"/>
        <v>И</v>
      </c>
      <c r="I39" s="37" t="s">
        <v>59</v>
      </c>
      <c r="J39" s="16" t="s">
        <v>260</v>
      </c>
      <c r="K39" s="16">
        <v>8</v>
      </c>
      <c r="L39" s="16" t="s">
        <v>44</v>
      </c>
      <c r="M39" s="9" t="str">
        <f t="shared" si="2"/>
        <v>Ж-ЯВИ-21072005</v>
      </c>
      <c r="N39" s="33">
        <v>2</v>
      </c>
      <c r="O39" s="33">
        <v>0</v>
      </c>
      <c r="P39" s="33">
        <v>0</v>
      </c>
      <c r="Q39" s="8">
        <f>SUM(N39:P39)</f>
        <v>2</v>
      </c>
      <c r="R39" s="32">
        <v>65</v>
      </c>
      <c r="S39" s="34">
        <f>Q39/R39</f>
        <v>3.0769230769230771E-2</v>
      </c>
      <c r="T39" s="21" t="str">
        <f>IF(Q39&gt;75%*R39,"Победитель",IF(Q39&gt;50%*R39,"Призёр","Участник"))</f>
        <v>Участник</v>
      </c>
    </row>
    <row r="40" spans="1:20" x14ac:dyDescent="0.3">
      <c r="A40" s="31">
        <v>26</v>
      </c>
      <c r="B40" s="12" t="s">
        <v>12</v>
      </c>
      <c r="C40" s="11" t="s">
        <v>178</v>
      </c>
      <c r="D40" s="11" t="s">
        <v>65</v>
      </c>
      <c r="E40" s="11" t="s">
        <v>47</v>
      </c>
      <c r="F40" s="3" t="str">
        <f t="shared" si="3"/>
        <v>Л</v>
      </c>
      <c r="G40" s="3" t="str">
        <f t="shared" si="4"/>
        <v>С</v>
      </c>
      <c r="H40" s="3" t="str">
        <f t="shared" si="5"/>
        <v>С</v>
      </c>
      <c r="I40" s="2" t="s">
        <v>179</v>
      </c>
      <c r="J40" s="10" t="s">
        <v>172</v>
      </c>
      <c r="K40" s="12">
        <v>8</v>
      </c>
      <c r="L40" s="11" t="s">
        <v>227</v>
      </c>
      <c r="M40" s="9" t="str">
        <f t="shared" si="2"/>
        <v>Ж-ЛСС-01082005</v>
      </c>
      <c r="N40" s="33">
        <v>0</v>
      </c>
      <c r="O40" s="33">
        <v>0</v>
      </c>
      <c r="P40" s="33">
        <v>0</v>
      </c>
      <c r="Q40" s="8">
        <f>SUM(N40:P40)</f>
        <v>0</v>
      </c>
      <c r="R40" s="32">
        <v>65</v>
      </c>
      <c r="S40" s="34">
        <f>Q40/R40</f>
        <v>0</v>
      </c>
      <c r="T40" s="21" t="str">
        <f>IF(Q40&gt;75%*R40,"Победитель",IF(Q40&gt;50%*R40,"Призёр","Участник"))</f>
        <v>Участник</v>
      </c>
    </row>
    <row r="41" spans="1:20" x14ac:dyDescent="0.3">
      <c r="A41" s="31">
        <v>27</v>
      </c>
      <c r="B41" s="12" t="s">
        <v>12</v>
      </c>
      <c r="C41" s="12" t="s">
        <v>184</v>
      </c>
      <c r="D41" s="12" t="s">
        <v>52</v>
      </c>
      <c r="E41" s="12" t="s">
        <v>55</v>
      </c>
      <c r="F41" s="3" t="str">
        <f t="shared" si="3"/>
        <v>К</v>
      </c>
      <c r="G41" s="3" t="str">
        <f t="shared" si="4"/>
        <v>А</v>
      </c>
      <c r="H41" s="3" t="str">
        <f t="shared" si="5"/>
        <v>Д</v>
      </c>
      <c r="I41" s="1" t="s">
        <v>100</v>
      </c>
      <c r="J41" s="10" t="s">
        <v>172</v>
      </c>
      <c r="K41" s="12">
        <v>8</v>
      </c>
      <c r="L41" s="12" t="s">
        <v>232</v>
      </c>
      <c r="M41" s="9" t="str">
        <f t="shared" si="2"/>
        <v>Ж-КАД-12042005</v>
      </c>
      <c r="N41" s="33">
        <v>0</v>
      </c>
      <c r="O41" s="33">
        <v>0</v>
      </c>
      <c r="P41" s="33">
        <v>0</v>
      </c>
      <c r="Q41" s="8">
        <f>SUM(N41:P41)</f>
        <v>0</v>
      </c>
      <c r="R41" s="32">
        <v>65</v>
      </c>
      <c r="S41" s="34">
        <f>Q41/R41</f>
        <v>0</v>
      </c>
      <c r="T41" s="21" t="str">
        <f>IF(Q41&gt;75%*R41,"Победитель",IF(Q41&gt;50%*R41,"Призёр","Участник"))</f>
        <v>Участник</v>
      </c>
    </row>
    <row r="42" spans="1:20" x14ac:dyDescent="0.3">
      <c r="A42" s="31">
        <v>28</v>
      </c>
      <c r="B42" s="12" t="s">
        <v>12</v>
      </c>
      <c r="C42" s="12" t="s">
        <v>205</v>
      </c>
      <c r="D42" s="12" t="s">
        <v>22</v>
      </c>
      <c r="E42" s="12" t="s">
        <v>102</v>
      </c>
      <c r="F42" s="3" t="str">
        <f t="shared" si="3"/>
        <v>Т</v>
      </c>
      <c r="G42" s="3" t="str">
        <f t="shared" si="4"/>
        <v>А</v>
      </c>
      <c r="H42" s="3" t="str">
        <f t="shared" si="5"/>
        <v>В</v>
      </c>
      <c r="I42" s="36">
        <v>12052004</v>
      </c>
      <c r="J42" s="12" t="s">
        <v>199</v>
      </c>
      <c r="K42" s="12">
        <v>9</v>
      </c>
      <c r="L42" s="12" t="s">
        <v>215</v>
      </c>
      <c r="M42" s="9" t="str">
        <f t="shared" si="2"/>
        <v>Ж-ТАВ-12052004</v>
      </c>
      <c r="N42" s="33">
        <v>50</v>
      </c>
      <c r="O42" s="33">
        <v>13</v>
      </c>
      <c r="P42" s="33"/>
      <c r="Q42" s="21">
        <f>SUM(N42:P42)</f>
        <v>63</v>
      </c>
      <c r="R42" s="32">
        <v>85</v>
      </c>
      <c r="S42" s="34">
        <f>Q42/R42</f>
        <v>0.74117647058823533</v>
      </c>
      <c r="T42" s="21" t="str">
        <f>IF(Q42&gt;75%*R42,"Победитель",IF(Q42&gt;50%*R42,"Призёр","Участник"))</f>
        <v>Призёр</v>
      </c>
    </row>
    <row r="43" spans="1:20" x14ac:dyDescent="0.3">
      <c r="A43" s="31">
        <v>29</v>
      </c>
      <c r="B43" s="12" t="s">
        <v>12</v>
      </c>
      <c r="C43" s="12" t="s">
        <v>152</v>
      </c>
      <c r="D43" s="12" t="s">
        <v>30</v>
      </c>
      <c r="E43" s="12" t="s">
        <v>69</v>
      </c>
      <c r="F43" s="3" t="str">
        <f t="shared" si="3"/>
        <v>Б</v>
      </c>
      <c r="G43" s="3" t="str">
        <f t="shared" si="4"/>
        <v>Д</v>
      </c>
      <c r="H43" s="3" t="str">
        <f t="shared" si="5"/>
        <v>А</v>
      </c>
      <c r="I43" s="36">
        <v>26012005</v>
      </c>
      <c r="J43" s="12" t="s">
        <v>199</v>
      </c>
      <c r="K43" s="12">
        <v>9</v>
      </c>
      <c r="L43" s="12" t="s">
        <v>250</v>
      </c>
      <c r="M43" s="9" t="str">
        <f t="shared" si="2"/>
        <v>Ж-БДА-26012005</v>
      </c>
      <c r="N43" s="33">
        <v>48</v>
      </c>
      <c r="O43" s="33">
        <v>11</v>
      </c>
      <c r="P43" s="33"/>
      <c r="Q43" s="8">
        <f>SUM(N43:P43)</f>
        <v>59</v>
      </c>
      <c r="R43" s="32">
        <v>85</v>
      </c>
      <c r="S43" s="34">
        <f>Q43/R43</f>
        <v>0.69411764705882351</v>
      </c>
      <c r="T43" s="21" t="str">
        <f>IF(Q43&gt;75%*R43,"Победитель",IF(Q43&gt;50%*R43,"Призёр","Участник"))</f>
        <v>Призёр</v>
      </c>
    </row>
    <row r="44" spans="1:20" x14ac:dyDescent="0.3">
      <c r="A44" s="31">
        <v>30</v>
      </c>
      <c r="B44" s="14" t="s">
        <v>12</v>
      </c>
      <c r="C44" s="14" t="s">
        <v>40</v>
      </c>
      <c r="D44" s="14" t="s">
        <v>92</v>
      </c>
      <c r="E44" s="14" t="s">
        <v>23</v>
      </c>
      <c r="F44" s="3" t="str">
        <f t="shared" si="3"/>
        <v>С</v>
      </c>
      <c r="G44" s="3" t="str">
        <f t="shared" si="4"/>
        <v>О</v>
      </c>
      <c r="H44" s="3" t="str">
        <f t="shared" si="5"/>
        <v>М</v>
      </c>
      <c r="I44" s="1" t="s">
        <v>93</v>
      </c>
      <c r="J44" s="14" t="s">
        <v>75</v>
      </c>
      <c r="K44" s="4" t="s">
        <v>91</v>
      </c>
      <c r="L44" s="14" t="s">
        <v>257</v>
      </c>
      <c r="M44" s="9" t="str">
        <f t="shared" si="2"/>
        <v>Ж-СОМ-31052004</v>
      </c>
      <c r="N44" s="33">
        <v>35</v>
      </c>
      <c r="O44" s="33">
        <v>16</v>
      </c>
      <c r="P44" s="33"/>
      <c r="Q44" s="8">
        <f>SUM(N44:P44)</f>
        <v>51</v>
      </c>
      <c r="R44" s="32">
        <v>85</v>
      </c>
      <c r="S44" s="34">
        <f>Q44/R44</f>
        <v>0.6</v>
      </c>
      <c r="T44" s="21" t="str">
        <f>IF(Q44&gt;75%*R44,"Победитель",IF(Q44&gt;50%*R44,"Призёр","Участник"))</f>
        <v>Призёр</v>
      </c>
    </row>
    <row r="45" spans="1:20" x14ac:dyDescent="0.3">
      <c r="A45" s="31">
        <v>31</v>
      </c>
      <c r="B45" s="12" t="s">
        <v>12</v>
      </c>
      <c r="C45" s="12" t="s">
        <v>207</v>
      </c>
      <c r="D45" s="12" t="s">
        <v>208</v>
      </c>
      <c r="E45" s="12" t="s">
        <v>69</v>
      </c>
      <c r="F45" s="3" t="str">
        <f t="shared" si="3"/>
        <v>Б</v>
      </c>
      <c r="G45" s="3" t="str">
        <f t="shared" si="4"/>
        <v>Д</v>
      </c>
      <c r="H45" s="3" t="str">
        <f t="shared" si="5"/>
        <v>А</v>
      </c>
      <c r="I45" s="36">
        <v>13112004</v>
      </c>
      <c r="J45" s="12" t="s">
        <v>199</v>
      </c>
      <c r="K45" s="12">
        <v>9</v>
      </c>
      <c r="L45" s="12" t="s">
        <v>235</v>
      </c>
      <c r="M45" s="9" t="str">
        <f t="shared" si="2"/>
        <v>Ж-БДА-13112004</v>
      </c>
      <c r="N45" s="33">
        <v>32</v>
      </c>
      <c r="O45" s="33">
        <v>13</v>
      </c>
      <c r="P45" s="33"/>
      <c r="Q45" s="21">
        <f>SUM(N45:P45)</f>
        <v>45</v>
      </c>
      <c r="R45" s="32">
        <v>85</v>
      </c>
      <c r="S45" s="34">
        <f>Q45/R45</f>
        <v>0.52941176470588236</v>
      </c>
      <c r="T45" s="21" t="str">
        <f>IF(Q45&gt;75%*R45,"Победитель",IF(Q45&gt;50%*R45,"Призёр","Участник"))</f>
        <v>Призёр</v>
      </c>
    </row>
    <row r="46" spans="1:20" x14ac:dyDescent="0.3">
      <c r="A46" s="31">
        <v>32</v>
      </c>
      <c r="B46" s="12" t="s">
        <v>12</v>
      </c>
      <c r="C46" s="12" t="s">
        <v>214</v>
      </c>
      <c r="D46" s="12" t="s">
        <v>54</v>
      </c>
      <c r="E46" s="12" t="s">
        <v>66</v>
      </c>
      <c r="F46" s="3" t="str">
        <f t="shared" si="3"/>
        <v>А</v>
      </c>
      <c r="G46" s="3" t="str">
        <f t="shared" si="4"/>
        <v>В</v>
      </c>
      <c r="H46" s="3" t="str">
        <f t="shared" si="5"/>
        <v>М</v>
      </c>
      <c r="I46" s="36">
        <v>26052004</v>
      </c>
      <c r="J46" s="12" t="s">
        <v>199</v>
      </c>
      <c r="K46" s="12">
        <v>9</v>
      </c>
      <c r="L46" s="12" t="s">
        <v>106</v>
      </c>
      <c r="M46" s="9" t="str">
        <f t="shared" si="2"/>
        <v>Ж-АВМ-26052004</v>
      </c>
      <c r="N46" s="33">
        <v>25</v>
      </c>
      <c r="O46" s="33">
        <v>16</v>
      </c>
      <c r="P46" s="33"/>
      <c r="Q46" s="21">
        <f>SUM(N46:P46)</f>
        <v>41</v>
      </c>
      <c r="R46" s="32">
        <v>85</v>
      </c>
      <c r="S46" s="34">
        <f>Q46/R46</f>
        <v>0.4823529411764706</v>
      </c>
      <c r="T46" s="21" t="str">
        <f>IF(Q46&gt;75%*R46,"Победитель",IF(Q46&gt;50%*R46,"Призёр","Участник"))</f>
        <v>Участник</v>
      </c>
    </row>
    <row r="47" spans="1:20" x14ac:dyDescent="0.3">
      <c r="A47" s="31">
        <v>33</v>
      </c>
      <c r="B47" s="12" t="s">
        <v>12</v>
      </c>
      <c r="C47" s="12" t="s">
        <v>70</v>
      </c>
      <c r="D47" s="12" t="s">
        <v>136</v>
      </c>
      <c r="E47" s="12" t="s">
        <v>69</v>
      </c>
      <c r="F47" s="3" t="str">
        <f t="shared" si="3"/>
        <v>М</v>
      </c>
      <c r="G47" s="3" t="str">
        <f t="shared" si="4"/>
        <v>И</v>
      </c>
      <c r="H47" s="3" t="str">
        <f t="shared" si="5"/>
        <v>А</v>
      </c>
      <c r="I47" s="36">
        <v>25042004</v>
      </c>
      <c r="J47" s="12" t="s">
        <v>171</v>
      </c>
      <c r="K47" s="12">
        <v>9</v>
      </c>
      <c r="L47" s="12" t="s">
        <v>256</v>
      </c>
      <c r="M47" s="9" t="str">
        <f t="shared" si="2"/>
        <v>Ж-МИА-25042004</v>
      </c>
      <c r="N47" s="33">
        <v>29</v>
      </c>
      <c r="O47" s="33">
        <v>8</v>
      </c>
      <c r="P47" s="33"/>
      <c r="Q47" s="8">
        <f>SUM(N47:P47)</f>
        <v>37</v>
      </c>
      <c r="R47" s="32">
        <v>85</v>
      </c>
      <c r="S47" s="34">
        <f>Q47/R47</f>
        <v>0.43529411764705883</v>
      </c>
      <c r="T47" s="21" t="str">
        <f>IF(Q47&gt;75%*R47,"Победитель",IF(Q47&gt;50%*R47,"Призёр","Участник"))</f>
        <v>Участник</v>
      </c>
    </row>
    <row r="48" spans="1:20" x14ac:dyDescent="0.3">
      <c r="A48" s="31">
        <v>34</v>
      </c>
      <c r="B48" s="12" t="s">
        <v>12</v>
      </c>
      <c r="C48" s="12" t="s">
        <v>210</v>
      </c>
      <c r="D48" s="12" t="s">
        <v>34</v>
      </c>
      <c r="E48" s="12" t="s">
        <v>29</v>
      </c>
      <c r="F48" s="3" t="str">
        <f t="shared" si="3"/>
        <v>И</v>
      </c>
      <c r="G48" s="3" t="str">
        <f t="shared" si="4"/>
        <v>А</v>
      </c>
      <c r="H48" s="3" t="str">
        <f t="shared" si="5"/>
        <v>И</v>
      </c>
      <c r="I48" s="36">
        <v>30062004</v>
      </c>
      <c r="J48" s="12" t="s">
        <v>199</v>
      </c>
      <c r="K48" s="12">
        <v>9</v>
      </c>
      <c r="L48" s="12" t="s">
        <v>234</v>
      </c>
      <c r="M48" s="9" t="str">
        <f t="shared" si="2"/>
        <v>Ж-ИАИ-30062004</v>
      </c>
      <c r="N48" s="33">
        <v>12</v>
      </c>
      <c r="O48" s="33">
        <v>13</v>
      </c>
      <c r="P48" s="33"/>
      <c r="Q48" s="21">
        <f>SUM(N48:P48)</f>
        <v>25</v>
      </c>
      <c r="R48" s="32">
        <v>85</v>
      </c>
      <c r="S48" s="34">
        <f>Q48/R48</f>
        <v>0.29411764705882354</v>
      </c>
      <c r="T48" s="21" t="str">
        <f>IF(Q48&gt;75%*R48,"Победитель",IF(Q48&gt;50%*R48,"Призёр","Участник"))</f>
        <v>Участник</v>
      </c>
    </row>
    <row r="49" spans="1:20" x14ac:dyDescent="0.3">
      <c r="A49" s="31">
        <v>35</v>
      </c>
      <c r="B49" s="12" t="s">
        <v>12</v>
      </c>
      <c r="C49" s="12" t="s">
        <v>60</v>
      </c>
      <c r="D49" s="12" t="s">
        <v>52</v>
      </c>
      <c r="E49" s="12" t="s">
        <v>53</v>
      </c>
      <c r="F49" s="3" t="str">
        <f t="shared" si="3"/>
        <v>Т</v>
      </c>
      <c r="G49" s="3" t="str">
        <f t="shared" si="4"/>
        <v>А</v>
      </c>
      <c r="H49" s="3" t="str">
        <f t="shared" si="5"/>
        <v>Н</v>
      </c>
      <c r="I49" s="36">
        <v>5072004</v>
      </c>
      <c r="J49" s="12" t="s">
        <v>49</v>
      </c>
      <c r="K49" s="12">
        <v>9</v>
      </c>
      <c r="L49" s="12" t="s">
        <v>211</v>
      </c>
      <c r="M49" s="9" t="str">
        <f t="shared" si="2"/>
        <v>Ж-ТАН-5072004</v>
      </c>
      <c r="N49" s="33">
        <v>14</v>
      </c>
      <c r="O49" s="33">
        <v>11</v>
      </c>
      <c r="P49" s="33"/>
      <c r="Q49" s="8">
        <f>SUM(N49:P49)</f>
        <v>25</v>
      </c>
      <c r="R49" s="32">
        <v>85</v>
      </c>
      <c r="S49" s="34">
        <f>Q49/R49</f>
        <v>0.29411764705882354</v>
      </c>
      <c r="T49" s="21" t="str">
        <f>IF(Q49&gt;75%*R49,"Победитель",IF(Q49&gt;50%*R49,"Призёр","Участник"))</f>
        <v>Участник</v>
      </c>
    </row>
    <row r="50" spans="1:20" x14ac:dyDescent="0.3">
      <c r="A50" s="31">
        <v>36</v>
      </c>
      <c r="B50" s="12" t="s">
        <v>25</v>
      </c>
      <c r="C50" s="12" t="s">
        <v>213</v>
      </c>
      <c r="D50" s="12" t="s">
        <v>72</v>
      </c>
      <c r="E50" s="12" t="s">
        <v>26</v>
      </c>
      <c r="F50" s="3" t="str">
        <f t="shared" si="3"/>
        <v>Т</v>
      </c>
      <c r="G50" s="3" t="str">
        <f t="shared" si="4"/>
        <v>М</v>
      </c>
      <c r="H50" s="3" t="str">
        <f t="shared" si="5"/>
        <v>А</v>
      </c>
      <c r="I50" s="36">
        <v>9102004</v>
      </c>
      <c r="J50" s="12" t="s">
        <v>199</v>
      </c>
      <c r="K50" s="12">
        <v>9</v>
      </c>
      <c r="L50" s="12" t="s">
        <v>236</v>
      </c>
      <c r="M50" s="9" t="str">
        <f t="shared" si="2"/>
        <v>М-ТМА-9102004</v>
      </c>
      <c r="N50" s="33">
        <v>8</v>
      </c>
      <c r="O50" s="33">
        <v>11</v>
      </c>
      <c r="P50" s="33"/>
      <c r="Q50" s="21">
        <f>SUM(N50:P50)</f>
        <v>19</v>
      </c>
      <c r="R50" s="32">
        <v>85</v>
      </c>
      <c r="S50" s="34">
        <f>Q50/R50</f>
        <v>0.22352941176470589</v>
      </c>
      <c r="T50" s="21" t="str">
        <f>IF(Q50&gt;75%*R50,"Победитель",IF(Q50&gt;50%*R50,"Призёр","Участник"))</f>
        <v>Участник</v>
      </c>
    </row>
    <row r="51" spans="1:20" x14ac:dyDescent="0.3">
      <c r="A51" s="31">
        <v>37</v>
      </c>
      <c r="B51" s="12" t="s">
        <v>25</v>
      </c>
      <c r="C51" s="12" t="s">
        <v>259</v>
      </c>
      <c r="D51" s="12" t="s">
        <v>129</v>
      </c>
      <c r="E51" s="12" t="s">
        <v>26</v>
      </c>
      <c r="F51" s="3" t="str">
        <f t="shared" si="3"/>
        <v>В</v>
      </c>
      <c r="G51" s="3" t="str">
        <f t="shared" si="4"/>
        <v>А</v>
      </c>
      <c r="H51" s="3" t="str">
        <f t="shared" si="5"/>
        <v>А</v>
      </c>
      <c r="I51" s="36">
        <v>4042004</v>
      </c>
      <c r="J51" s="12" t="s">
        <v>260</v>
      </c>
      <c r="K51" s="12">
        <v>9</v>
      </c>
      <c r="L51" s="12" t="s">
        <v>251</v>
      </c>
      <c r="M51" s="9" t="str">
        <f t="shared" si="2"/>
        <v>М-ВАА-4042004</v>
      </c>
      <c r="N51" s="33">
        <v>8</v>
      </c>
      <c r="O51" s="33">
        <v>6</v>
      </c>
      <c r="P51" s="33"/>
      <c r="Q51" s="8">
        <f>SUM(N51:P51)</f>
        <v>14</v>
      </c>
      <c r="R51" s="32">
        <v>85</v>
      </c>
      <c r="S51" s="34">
        <f>Q51/R51</f>
        <v>0.16470588235294117</v>
      </c>
      <c r="T51" s="21" t="str">
        <f>IF(Q51&gt;75%*R51,"Победитель",IF(Q51&gt;50%*R51,"Призёр","Участник"))</f>
        <v>Участник</v>
      </c>
    </row>
    <row r="52" spans="1:20" x14ac:dyDescent="0.3">
      <c r="A52" s="31">
        <v>38</v>
      </c>
      <c r="B52" s="14" t="s">
        <v>268</v>
      </c>
      <c r="C52" s="14" t="s">
        <v>94</v>
      </c>
      <c r="D52" s="14" t="s">
        <v>86</v>
      </c>
      <c r="E52" s="14" t="s">
        <v>31</v>
      </c>
      <c r="F52" s="3" t="str">
        <f t="shared" si="3"/>
        <v>П</v>
      </c>
      <c r="G52" s="3" t="str">
        <f t="shared" si="4"/>
        <v>А</v>
      </c>
      <c r="H52" s="3" t="str">
        <f t="shared" si="5"/>
        <v>С</v>
      </c>
      <c r="I52" s="1" t="s">
        <v>95</v>
      </c>
      <c r="J52" s="14" t="s">
        <v>75</v>
      </c>
      <c r="K52" s="4" t="s">
        <v>96</v>
      </c>
      <c r="L52" s="14" t="s">
        <v>241</v>
      </c>
      <c r="M52" s="9" t="str">
        <f t="shared" si="2"/>
        <v>М -ПАС-06072004</v>
      </c>
      <c r="N52" s="33">
        <v>56</v>
      </c>
      <c r="O52" s="33">
        <v>10</v>
      </c>
      <c r="P52" s="33"/>
      <c r="Q52" s="8">
        <f>SUM(N52:P52)</f>
        <v>66</v>
      </c>
      <c r="R52" s="32">
        <v>85</v>
      </c>
      <c r="S52" s="34">
        <f>Q52/R52</f>
        <v>0.77647058823529413</v>
      </c>
      <c r="T52" s="21" t="str">
        <f>IF(Q52&gt;75%*R52,"Победитель",IF(Q52&gt;50%*R52,"Призёр","Участник"))</f>
        <v>Победитель</v>
      </c>
    </row>
    <row r="53" spans="1:20" x14ac:dyDescent="0.3">
      <c r="A53" s="31">
        <v>39</v>
      </c>
      <c r="B53" s="12" t="s">
        <v>12</v>
      </c>
      <c r="C53" s="12" t="s">
        <v>262</v>
      </c>
      <c r="D53" s="12" t="s">
        <v>48</v>
      </c>
      <c r="E53" s="12" t="s">
        <v>47</v>
      </c>
      <c r="F53" s="3" t="str">
        <f t="shared" si="3"/>
        <v>А</v>
      </c>
      <c r="G53" s="3" t="str">
        <f t="shared" si="4"/>
        <v>П</v>
      </c>
      <c r="H53" s="3" t="str">
        <f t="shared" si="5"/>
        <v>С</v>
      </c>
      <c r="I53" s="36">
        <v>16062003</v>
      </c>
      <c r="J53" s="12" t="s">
        <v>199</v>
      </c>
      <c r="K53" s="12">
        <v>10</v>
      </c>
      <c r="L53" s="12" t="s">
        <v>252</v>
      </c>
      <c r="M53" s="9" t="str">
        <f t="shared" si="2"/>
        <v>Ж-АПС-16062003</v>
      </c>
      <c r="N53" s="33">
        <v>47</v>
      </c>
      <c r="O53" s="33">
        <v>8</v>
      </c>
      <c r="P53" s="33"/>
      <c r="Q53" s="8">
        <f>SUM(N53:P53)</f>
        <v>55</v>
      </c>
      <c r="R53" s="32">
        <v>85</v>
      </c>
      <c r="S53" s="34">
        <f>Q53/R53</f>
        <v>0.6470588235294118</v>
      </c>
      <c r="T53" s="21" t="str">
        <f>IF(Q53&gt;75%*R53,"Победитель",IF(Q53&gt;50%*R53,"Призёр","Участник"))</f>
        <v>Призёр</v>
      </c>
    </row>
    <row r="54" spans="1:20" x14ac:dyDescent="0.3">
      <c r="A54" s="31">
        <v>40</v>
      </c>
      <c r="B54" s="7" t="s">
        <v>12</v>
      </c>
      <c r="C54" s="7" t="s">
        <v>107</v>
      </c>
      <c r="D54" s="7" t="s">
        <v>39</v>
      </c>
      <c r="E54" s="7" t="s">
        <v>47</v>
      </c>
      <c r="F54" s="3" t="str">
        <f t="shared" si="3"/>
        <v>Д</v>
      </c>
      <c r="G54" s="3" t="str">
        <f t="shared" si="4"/>
        <v>М</v>
      </c>
      <c r="H54" s="3" t="str">
        <f t="shared" si="5"/>
        <v>С</v>
      </c>
      <c r="I54" s="19" t="s">
        <v>108</v>
      </c>
      <c r="J54" s="7" t="s">
        <v>98</v>
      </c>
      <c r="K54" s="7">
        <v>10</v>
      </c>
      <c r="L54" s="7" t="s">
        <v>240</v>
      </c>
      <c r="M54" s="9" t="str">
        <f t="shared" si="2"/>
        <v>Ж-ДМС-09062003</v>
      </c>
      <c r="N54" s="33">
        <v>42</v>
      </c>
      <c r="O54" s="33">
        <v>12</v>
      </c>
      <c r="P54" s="33"/>
      <c r="Q54" s="8">
        <f>SUM(N54:P54)</f>
        <v>54</v>
      </c>
      <c r="R54" s="32">
        <v>85</v>
      </c>
      <c r="S54" s="34">
        <f>Q54/R54</f>
        <v>0.63529411764705879</v>
      </c>
      <c r="T54" s="21" t="str">
        <f>IF(Q54&gt;75%*R54,"Победитель",IF(Q54&gt;50%*R54,"Призёр","Участник"))</f>
        <v>Призёр</v>
      </c>
    </row>
    <row r="55" spans="1:20" x14ac:dyDescent="0.3">
      <c r="A55" s="31">
        <v>41</v>
      </c>
      <c r="B55" s="12" t="s">
        <v>12</v>
      </c>
      <c r="C55" s="12" t="s">
        <v>212</v>
      </c>
      <c r="D55" s="12" t="s">
        <v>52</v>
      </c>
      <c r="E55" s="12" t="s">
        <v>24</v>
      </c>
      <c r="F55" s="3" t="str">
        <f t="shared" si="3"/>
        <v>В</v>
      </c>
      <c r="G55" s="3" t="str">
        <f t="shared" si="4"/>
        <v>А</v>
      </c>
      <c r="H55" s="3" t="str">
        <f t="shared" si="5"/>
        <v>А</v>
      </c>
      <c r="I55" s="36">
        <v>7062003</v>
      </c>
      <c r="J55" s="12" t="s">
        <v>199</v>
      </c>
      <c r="K55" s="12">
        <v>10</v>
      </c>
      <c r="L55" s="12" t="s">
        <v>239</v>
      </c>
      <c r="M55" s="9" t="str">
        <f t="shared" si="2"/>
        <v>Ж-ВАА-7062003</v>
      </c>
      <c r="N55" s="33">
        <v>45</v>
      </c>
      <c r="O55" s="33">
        <v>7</v>
      </c>
      <c r="P55" s="33"/>
      <c r="Q55" s="21">
        <f>SUM(N55:P55)</f>
        <v>52</v>
      </c>
      <c r="R55" s="32">
        <v>85</v>
      </c>
      <c r="S55" s="34">
        <f>Q55/R55</f>
        <v>0.61176470588235299</v>
      </c>
      <c r="T55" s="21" t="str">
        <f>IF(Q55&gt;75%*R55,"Победитель",IF(Q55&gt;50%*R55,"Призёр","Участник"))</f>
        <v>Призёр</v>
      </c>
    </row>
    <row r="56" spans="1:20" x14ac:dyDescent="0.3">
      <c r="A56" s="31">
        <v>42</v>
      </c>
      <c r="B56" s="12" t="s">
        <v>12</v>
      </c>
      <c r="C56" s="12" t="s">
        <v>261</v>
      </c>
      <c r="D56" s="12" t="s">
        <v>34</v>
      </c>
      <c r="E56" s="12" t="s">
        <v>51</v>
      </c>
      <c r="F56" s="3" t="str">
        <f t="shared" si="3"/>
        <v>Б</v>
      </c>
      <c r="G56" s="3" t="str">
        <f t="shared" si="4"/>
        <v>А</v>
      </c>
      <c r="H56" s="3" t="str">
        <f t="shared" si="5"/>
        <v>И</v>
      </c>
      <c r="I56" s="36">
        <v>16112003</v>
      </c>
      <c r="J56" s="12" t="s">
        <v>64</v>
      </c>
      <c r="K56" s="12">
        <v>10</v>
      </c>
      <c r="L56" s="12" t="s">
        <v>253</v>
      </c>
      <c r="M56" s="9" t="str">
        <f t="shared" si="2"/>
        <v>Ж-БАИ-16112003</v>
      </c>
      <c r="N56" s="33">
        <v>35</v>
      </c>
      <c r="O56" s="33">
        <v>12</v>
      </c>
      <c r="P56" s="33"/>
      <c r="Q56" s="8">
        <f>SUM(N56:P56)</f>
        <v>47</v>
      </c>
      <c r="R56" s="32">
        <v>85</v>
      </c>
      <c r="S56" s="34">
        <f>Q56/R56</f>
        <v>0.55294117647058827</v>
      </c>
      <c r="T56" s="21" t="str">
        <f>IF(Q56&gt;75%*R56,"Победитель",IF(Q56&gt;50%*R56,"Призёр","Участник"))</f>
        <v>Призёр</v>
      </c>
    </row>
    <row r="57" spans="1:20" x14ac:dyDescent="0.3">
      <c r="A57" s="31">
        <v>43</v>
      </c>
      <c r="B57" s="16" t="s">
        <v>12</v>
      </c>
      <c r="C57" s="16" t="s">
        <v>131</v>
      </c>
      <c r="D57" s="16" t="s">
        <v>32</v>
      </c>
      <c r="E57" s="16" t="s">
        <v>24</v>
      </c>
      <c r="F57" s="3" t="str">
        <f t="shared" si="3"/>
        <v>К</v>
      </c>
      <c r="G57" s="3" t="str">
        <f t="shared" si="4"/>
        <v>Е</v>
      </c>
      <c r="H57" s="3" t="str">
        <f t="shared" si="5"/>
        <v>А</v>
      </c>
      <c r="I57" s="37" t="s">
        <v>132</v>
      </c>
      <c r="J57" s="16" t="s">
        <v>260</v>
      </c>
      <c r="K57" s="16">
        <v>10</v>
      </c>
      <c r="L57" s="16" t="s">
        <v>238</v>
      </c>
      <c r="M57" s="9" t="str">
        <f t="shared" si="2"/>
        <v>Ж-КЕА-21122002</v>
      </c>
      <c r="N57" s="33">
        <v>35</v>
      </c>
      <c r="O57" s="33">
        <v>6</v>
      </c>
      <c r="P57" s="33"/>
      <c r="Q57" s="8">
        <f>SUM(N57:P57)</f>
        <v>41</v>
      </c>
      <c r="R57" s="32">
        <v>85</v>
      </c>
      <c r="S57" s="34">
        <f>Q57/R57</f>
        <v>0.4823529411764706</v>
      </c>
      <c r="T57" s="21" t="str">
        <f>IF(Q57&gt;75%*R57,"Победитель",IF(Q57&gt;50%*R57,"Призёр","Участник"))</f>
        <v>Участник</v>
      </c>
    </row>
    <row r="58" spans="1:20" x14ac:dyDescent="0.3">
      <c r="A58" s="31">
        <v>44</v>
      </c>
      <c r="B58" s="16" t="s">
        <v>12</v>
      </c>
      <c r="C58" s="16" t="s">
        <v>133</v>
      </c>
      <c r="D58" s="16" t="s">
        <v>54</v>
      </c>
      <c r="E58" s="16" t="s">
        <v>134</v>
      </c>
      <c r="F58" s="3" t="str">
        <f t="shared" si="3"/>
        <v>Б</v>
      </c>
      <c r="G58" s="3" t="str">
        <f t="shared" si="4"/>
        <v>В</v>
      </c>
      <c r="H58" s="3" t="str">
        <f t="shared" si="5"/>
        <v>Э</v>
      </c>
      <c r="I58" s="37" t="s">
        <v>135</v>
      </c>
      <c r="J58" s="16" t="s">
        <v>260</v>
      </c>
      <c r="K58" s="16">
        <v>10</v>
      </c>
      <c r="L58" s="16" t="s">
        <v>237</v>
      </c>
      <c r="M58" s="9" t="str">
        <f t="shared" si="2"/>
        <v>Ж-БВЭ-15052003</v>
      </c>
      <c r="N58" s="33">
        <v>23</v>
      </c>
      <c r="O58" s="33">
        <v>9</v>
      </c>
      <c r="P58" s="33"/>
      <c r="Q58" s="8">
        <f>SUM(N58:P58)</f>
        <v>32</v>
      </c>
      <c r="R58" s="32">
        <v>85</v>
      </c>
      <c r="S58" s="34">
        <f>Q58/R58</f>
        <v>0.37647058823529411</v>
      </c>
      <c r="T58" s="21" t="str">
        <f>IF(Q58&gt;75%*R58,"Победитель",IF(Q58&gt;50%*R58,"Призёр","Участник"))</f>
        <v>Участник</v>
      </c>
    </row>
    <row r="59" spans="1:20" x14ac:dyDescent="0.3">
      <c r="A59" s="31">
        <v>45</v>
      </c>
      <c r="B59" s="7" t="s">
        <v>12</v>
      </c>
      <c r="C59" s="7" t="s">
        <v>101</v>
      </c>
      <c r="D59" s="7" t="s">
        <v>97</v>
      </c>
      <c r="E59" s="7" t="s">
        <v>102</v>
      </c>
      <c r="F59" s="3" t="str">
        <f t="shared" si="3"/>
        <v>К</v>
      </c>
      <c r="G59" s="3" t="str">
        <f t="shared" si="4"/>
        <v>Н</v>
      </c>
      <c r="H59" s="3" t="str">
        <f t="shared" si="5"/>
        <v>В</v>
      </c>
      <c r="I59" s="19" t="s">
        <v>109</v>
      </c>
      <c r="J59" s="7" t="s">
        <v>98</v>
      </c>
      <c r="K59" s="7">
        <v>10</v>
      </c>
      <c r="L59" s="7" t="s">
        <v>216</v>
      </c>
      <c r="M59" s="9" t="str">
        <f t="shared" si="2"/>
        <v>Ж-КНВ-08022004</v>
      </c>
      <c r="N59" s="33">
        <v>21</v>
      </c>
      <c r="O59" s="33">
        <v>10</v>
      </c>
      <c r="P59" s="33"/>
      <c r="Q59" s="8">
        <f>SUM(N59:P59)</f>
        <v>31</v>
      </c>
      <c r="R59" s="32">
        <v>85</v>
      </c>
      <c r="S59" s="34">
        <f>Q59/R59</f>
        <v>0.36470588235294116</v>
      </c>
      <c r="T59" s="21" t="str">
        <f>IF(Q59&gt;75%*R59,"Победитель",IF(Q59&gt;50%*R59,"Призёр","Участник"))</f>
        <v>Участник</v>
      </c>
    </row>
    <row r="60" spans="1:20" x14ac:dyDescent="0.3">
      <c r="A60" s="31">
        <v>46</v>
      </c>
      <c r="B60" s="16" t="s">
        <v>12</v>
      </c>
      <c r="C60" s="16" t="s">
        <v>79</v>
      </c>
      <c r="D60" s="16" t="s">
        <v>136</v>
      </c>
      <c r="E60" s="16" t="s">
        <v>137</v>
      </c>
      <c r="F60" s="3" t="str">
        <f t="shared" si="3"/>
        <v>С</v>
      </c>
      <c r="G60" s="3" t="str">
        <f t="shared" si="4"/>
        <v>И</v>
      </c>
      <c r="H60" s="3" t="str">
        <f t="shared" si="5"/>
        <v>А</v>
      </c>
      <c r="I60" s="37" t="s">
        <v>138</v>
      </c>
      <c r="J60" s="16" t="s">
        <v>260</v>
      </c>
      <c r="K60" s="16">
        <v>10</v>
      </c>
      <c r="L60" s="16" t="s">
        <v>242</v>
      </c>
      <c r="M60" s="9" t="str">
        <f t="shared" si="2"/>
        <v>Ж-СИА-11042003</v>
      </c>
      <c r="N60" s="33">
        <v>20</v>
      </c>
      <c r="O60" s="33">
        <v>5</v>
      </c>
      <c r="P60" s="33"/>
      <c r="Q60" s="8">
        <f>SUM(N60:P60)</f>
        <v>25</v>
      </c>
      <c r="R60" s="32">
        <v>85</v>
      </c>
      <c r="S60" s="34">
        <f>Q60/R60</f>
        <v>0.29411764705882354</v>
      </c>
      <c r="T60" s="21" t="str">
        <f>IF(Q60&gt;75%*R60,"Победитель",IF(Q60&gt;50%*R60,"Призёр","Участник"))</f>
        <v>Участник</v>
      </c>
    </row>
    <row r="61" spans="1:20" x14ac:dyDescent="0.3">
      <c r="A61" s="31">
        <v>47</v>
      </c>
      <c r="B61" s="12" t="s">
        <v>12</v>
      </c>
      <c r="C61" s="12" t="s">
        <v>161</v>
      </c>
      <c r="D61" s="12" t="s">
        <v>263</v>
      </c>
      <c r="E61" s="12" t="s">
        <v>24</v>
      </c>
      <c r="F61" s="3" t="str">
        <f t="shared" si="3"/>
        <v>П</v>
      </c>
      <c r="G61" s="3" t="str">
        <f t="shared" si="4"/>
        <v>Н</v>
      </c>
      <c r="H61" s="3" t="str">
        <f t="shared" si="5"/>
        <v>А</v>
      </c>
      <c r="I61" s="36">
        <v>7042003</v>
      </c>
      <c r="J61" s="12" t="s">
        <v>148</v>
      </c>
      <c r="K61" s="12">
        <v>10</v>
      </c>
      <c r="L61" s="12" t="s">
        <v>217</v>
      </c>
      <c r="M61" s="9" t="str">
        <f t="shared" si="2"/>
        <v>Ж-ПНА-7042003</v>
      </c>
      <c r="N61" s="33">
        <v>17</v>
      </c>
      <c r="O61" s="33">
        <v>8</v>
      </c>
      <c r="P61" s="33"/>
      <c r="Q61" s="8">
        <f>SUM(N61:P61)</f>
        <v>25</v>
      </c>
      <c r="R61" s="32">
        <v>85</v>
      </c>
      <c r="S61" s="34">
        <f>Q61/R61</f>
        <v>0.29411764705882354</v>
      </c>
      <c r="T61" s="21" t="str">
        <f>IF(Q61&gt;75%*R61,"Победитель",IF(Q61&gt;50%*R61,"Призёр","Участник"))</f>
        <v>Участник</v>
      </c>
    </row>
    <row r="62" spans="1:20" x14ac:dyDescent="0.3">
      <c r="A62" s="31">
        <v>48</v>
      </c>
      <c r="B62" s="16" t="s">
        <v>12</v>
      </c>
      <c r="C62" s="16" t="s">
        <v>116</v>
      </c>
      <c r="D62" s="16" t="s">
        <v>56</v>
      </c>
      <c r="E62" s="16" t="s">
        <v>73</v>
      </c>
      <c r="F62" s="3" t="str">
        <f t="shared" si="3"/>
        <v>К</v>
      </c>
      <c r="G62" s="3" t="str">
        <f t="shared" si="4"/>
        <v>В</v>
      </c>
      <c r="H62" s="3" t="str">
        <f t="shared" si="5"/>
        <v>Ю</v>
      </c>
      <c r="I62" s="37" t="s">
        <v>130</v>
      </c>
      <c r="J62" s="16" t="s">
        <v>260</v>
      </c>
      <c r="K62" s="16">
        <v>10</v>
      </c>
      <c r="L62" s="16" t="s">
        <v>244</v>
      </c>
      <c r="M62" s="9" t="str">
        <f t="shared" si="2"/>
        <v>Ж-КВЮ-08092003</v>
      </c>
      <c r="N62" s="33">
        <v>10</v>
      </c>
      <c r="O62" s="33">
        <v>8</v>
      </c>
      <c r="P62" s="33"/>
      <c r="Q62" s="8">
        <f>SUM(N62:P62)</f>
        <v>18</v>
      </c>
      <c r="R62" s="32">
        <v>85</v>
      </c>
      <c r="S62" s="34">
        <f>Q62/R62</f>
        <v>0.21176470588235294</v>
      </c>
      <c r="T62" s="21" t="str">
        <f>IF(Q62&gt;75%*R62,"Победитель",IF(Q62&gt;50%*R62,"Призёр","Участник"))</f>
        <v>Участник</v>
      </c>
    </row>
    <row r="63" spans="1:20" x14ac:dyDescent="0.3">
      <c r="A63" s="31">
        <v>49</v>
      </c>
      <c r="B63" s="7" t="s">
        <v>12</v>
      </c>
      <c r="C63" s="7" t="s">
        <v>110</v>
      </c>
      <c r="D63" s="7" t="s">
        <v>111</v>
      </c>
      <c r="E63" s="7" t="s">
        <v>53</v>
      </c>
      <c r="F63" s="3" t="str">
        <f t="shared" si="3"/>
        <v>К</v>
      </c>
      <c r="G63" s="3" t="str">
        <f t="shared" si="4"/>
        <v>А</v>
      </c>
      <c r="H63" s="3" t="str">
        <f t="shared" si="5"/>
        <v>Н</v>
      </c>
      <c r="I63" s="19" t="s">
        <v>112</v>
      </c>
      <c r="J63" s="7" t="s">
        <v>98</v>
      </c>
      <c r="K63" s="7">
        <v>10</v>
      </c>
      <c r="L63" s="7" t="s">
        <v>243</v>
      </c>
      <c r="M63" s="9" t="str">
        <f t="shared" si="2"/>
        <v>Ж-КАН-22062003</v>
      </c>
      <c r="N63" s="33">
        <v>16</v>
      </c>
      <c r="O63" s="33">
        <v>0</v>
      </c>
      <c r="P63" s="33"/>
      <c r="Q63" s="8">
        <f>SUM(N63:P63)</f>
        <v>16</v>
      </c>
      <c r="R63" s="32">
        <v>85</v>
      </c>
      <c r="S63" s="34">
        <f>Q63/R63</f>
        <v>0.18823529411764706</v>
      </c>
      <c r="T63" s="21" t="str">
        <f>IF(Q63&gt;75%*R63,"Победитель",IF(Q63&gt;50%*R63,"Призёр","Участник"))</f>
        <v>Участник</v>
      </c>
    </row>
    <row r="64" spans="1:20" x14ac:dyDescent="0.3">
      <c r="A64" s="31">
        <v>50</v>
      </c>
      <c r="B64" s="12" t="s">
        <v>12</v>
      </c>
      <c r="C64" s="12" t="s">
        <v>61</v>
      </c>
      <c r="D64" s="12" t="s">
        <v>39</v>
      </c>
      <c r="E64" s="12" t="s">
        <v>24</v>
      </c>
      <c r="F64" s="3" t="str">
        <f t="shared" si="3"/>
        <v>Я</v>
      </c>
      <c r="G64" s="3" t="str">
        <f t="shared" si="4"/>
        <v>М</v>
      </c>
      <c r="H64" s="3" t="str">
        <f t="shared" si="5"/>
        <v>А</v>
      </c>
      <c r="I64" s="1" t="s">
        <v>62</v>
      </c>
      <c r="J64" s="10" t="s">
        <v>49</v>
      </c>
      <c r="K64" s="12">
        <v>11</v>
      </c>
      <c r="L64" s="12" t="s">
        <v>218</v>
      </c>
      <c r="M64" s="9" t="str">
        <f t="shared" si="2"/>
        <v>Ж-ЯМА-16062002</v>
      </c>
      <c r="N64" s="33">
        <v>48</v>
      </c>
      <c r="O64" s="33">
        <v>11</v>
      </c>
      <c r="P64" s="33"/>
      <c r="Q64" s="8">
        <f>SUM(N64:P64)</f>
        <v>59</v>
      </c>
      <c r="R64" s="32">
        <v>85</v>
      </c>
      <c r="S64" s="34">
        <f>Q64/R64</f>
        <v>0.69411764705882351</v>
      </c>
      <c r="T64" s="21" t="str">
        <f>IF(Q64&gt;75%*R64,"Победитель",IF(Q64&gt;50%*R64,"Призёр","Участник"))</f>
        <v>Призёр</v>
      </c>
    </row>
    <row r="65" spans="1:20" x14ac:dyDescent="0.3">
      <c r="A65" s="31">
        <v>51</v>
      </c>
      <c r="B65" s="12" t="s">
        <v>12</v>
      </c>
      <c r="C65" s="12" t="s">
        <v>187</v>
      </c>
      <c r="D65" s="12" t="s">
        <v>48</v>
      </c>
      <c r="E65" s="12" t="s">
        <v>47</v>
      </c>
      <c r="F65" s="3" t="str">
        <f t="shared" si="3"/>
        <v>Е</v>
      </c>
      <c r="G65" s="3" t="str">
        <f t="shared" si="4"/>
        <v>П</v>
      </c>
      <c r="H65" s="3" t="str">
        <f t="shared" si="5"/>
        <v>С</v>
      </c>
      <c r="I65" s="36" t="s">
        <v>198</v>
      </c>
      <c r="J65" s="12" t="s">
        <v>197</v>
      </c>
      <c r="K65" s="12">
        <v>11</v>
      </c>
      <c r="L65" s="12" t="s">
        <v>246</v>
      </c>
      <c r="M65" s="9" t="str">
        <f t="shared" si="2"/>
        <v>Ж-ЕПС-11052003</v>
      </c>
      <c r="N65" s="33">
        <v>30</v>
      </c>
      <c r="O65" s="33">
        <v>9</v>
      </c>
      <c r="P65" s="33"/>
      <c r="Q65" s="8">
        <f>SUM(N65:P65)</f>
        <v>39</v>
      </c>
      <c r="R65" s="32">
        <v>85</v>
      </c>
      <c r="S65" s="34">
        <f>Q65/R65</f>
        <v>0.45882352941176469</v>
      </c>
      <c r="T65" s="21" t="str">
        <f>IF(Q65&gt;75%*R65,"Победитель",IF(Q65&gt;50%*R65,"Призёр","Участник"))</f>
        <v>Участник</v>
      </c>
    </row>
    <row r="66" spans="1:20" x14ac:dyDescent="0.3">
      <c r="A66" s="31">
        <v>52</v>
      </c>
      <c r="B66" s="16" t="s">
        <v>25</v>
      </c>
      <c r="C66" s="16" t="s">
        <v>143</v>
      </c>
      <c r="D66" s="16" t="s">
        <v>27</v>
      </c>
      <c r="E66" s="16" t="s">
        <v>74</v>
      </c>
      <c r="F66" s="3" t="str">
        <f t="shared" si="3"/>
        <v>Т</v>
      </c>
      <c r="G66" s="3" t="str">
        <f t="shared" si="4"/>
        <v>Д</v>
      </c>
      <c r="H66" s="3" t="str">
        <f t="shared" si="5"/>
        <v>О</v>
      </c>
      <c r="I66" s="37" t="s">
        <v>144</v>
      </c>
      <c r="J66" s="16" t="s">
        <v>260</v>
      </c>
      <c r="K66" s="16">
        <v>11</v>
      </c>
      <c r="L66" s="16" t="s">
        <v>248</v>
      </c>
      <c r="M66" s="9" t="str">
        <f t="shared" si="2"/>
        <v>М-ТДО-08102002</v>
      </c>
      <c r="N66" s="33">
        <v>25</v>
      </c>
      <c r="O66" s="33">
        <v>0</v>
      </c>
      <c r="P66" s="33"/>
      <c r="Q66" s="8">
        <f>SUM(N66:P66)</f>
        <v>25</v>
      </c>
      <c r="R66" s="32">
        <v>85</v>
      </c>
      <c r="S66" s="34">
        <f>Q66/R66</f>
        <v>0.29411764705882354</v>
      </c>
      <c r="T66" s="21" t="str">
        <f>IF(Q66&gt;75%*R66,"Победитель",IF(Q66&gt;50%*R66,"Призёр","Участник"))</f>
        <v>Участник</v>
      </c>
    </row>
    <row r="67" spans="1:20" x14ac:dyDescent="0.3">
      <c r="A67" s="31">
        <v>53</v>
      </c>
      <c r="B67" s="12" t="s">
        <v>12</v>
      </c>
      <c r="C67" s="12" t="s">
        <v>162</v>
      </c>
      <c r="D67" s="12" t="s">
        <v>163</v>
      </c>
      <c r="E67" s="12" t="s">
        <v>164</v>
      </c>
      <c r="F67" s="3" t="str">
        <f t="shared" si="3"/>
        <v>А</v>
      </c>
      <c r="G67" s="3" t="str">
        <f t="shared" si="4"/>
        <v>Е</v>
      </c>
      <c r="H67" s="3" t="str">
        <f t="shared" si="5"/>
        <v>Н</v>
      </c>
      <c r="I67" s="36">
        <v>27012003</v>
      </c>
      <c r="J67" s="12" t="s">
        <v>148</v>
      </c>
      <c r="K67" s="12">
        <v>11</v>
      </c>
      <c r="L67" s="12" t="s">
        <v>254</v>
      </c>
      <c r="M67" s="9" t="str">
        <f t="shared" si="2"/>
        <v>Ж-АЕН-27012003</v>
      </c>
      <c r="N67" s="33">
        <v>16</v>
      </c>
      <c r="O67" s="33">
        <v>0</v>
      </c>
      <c r="P67" s="33"/>
      <c r="Q67" s="8">
        <f>SUM(N67:P67)</f>
        <v>16</v>
      </c>
      <c r="R67" s="32">
        <v>85</v>
      </c>
      <c r="S67" s="34">
        <f>Q67/R67</f>
        <v>0.18823529411764706</v>
      </c>
      <c r="T67" s="21" t="str">
        <f>IF(Q67&gt;75%*R67,"Победитель",IF(Q67&gt;50%*R67,"Призёр","Участник"))</f>
        <v>Участник</v>
      </c>
    </row>
    <row r="68" spans="1:20" x14ac:dyDescent="0.3">
      <c r="A68" s="31">
        <v>54</v>
      </c>
      <c r="B68" s="12" t="s">
        <v>25</v>
      </c>
      <c r="C68" s="12" t="s">
        <v>117</v>
      </c>
      <c r="D68" s="12" t="s">
        <v>165</v>
      </c>
      <c r="E68" s="12" t="s">
        <v>31</v>
      </c>
      <c r="F68" s="3" t="str">
        <f t="shared" si="3"/>
        <v>З</v>
      </c>
      <c r="G68" s="3" t="str">
        <f t="shared" si="4"/>
        <v>Я</v>
      </c>
      <c r="H68" s="3" t="str">
        <f t="shared" si="5"/>
        <v>С</v>
      </c>
      <c r="I68" s="36" t="s">
        <v>166</v>
      </c>
      <c r="J68" s="12" t="s">
        <v>148</v>
      </c>
      <c r="K68" s="12">
        <v>11</v>
      </c>
      <c r="L68" s="12" t="s">
        <v>247</v>
      </c>
      <c r="M68" s="9" t="str">
        <f t="shared" si="2"/>
        <v>М-ЗЯС-24112002</v>
      </c>
      <c r="N68" s="33">
        <v>7</v>
      </c>
      <c r="O68" s="33">
        <v>5</v>
      </c>
      <c r="P68" s="33"/>
      <c r="Q68" s="8">
        <f>SUM(N68:P68)</f>
        <v>12</v>
      </c>
      <c r="R68" s="32">
        <v>85</v>
      </c>
      <c r="S68" s="34">
        <f>Q68/R68</f>
        <v>0.14117647058823529</v>
      </c>
      <c r="T68" s="21" t="str">
        <f>IF(Q68&gt;75%*R68,"Победитель",IF(Q68&gt;50%*R68,"Призёр","Участник"))</f>
        <v>Участник</v>
      </c>
    </row>
    <row r="69" spans="1:20" x14ac:dyDescent="0.3">
      <c r="A69" s="31">
        <v>55</v>
      </c>
      <c r="B69" s="16" t="s">
        <v>12</v>
      </c>
      <c r="C69" s="16" t="s">
        <v>145</v>
      </c>
      <c r="D69" s="16" t="s">
        <v>146</v>
      </c>
      <c r="E69" s="16" t="s">
        <v>55</v>
      </c>
      <c r="F69" s="3" t="str">
        <f t="shared" si="3"/>
        <v>Т</v>
      </c>
      <c r="G69" s="3" t="str">
        <f t="shared" si="4"/>
        <v>Э</v>
      </c>
      <c r="H69" s="3" t="str">
        <f t="shared" si="5"/>
        <v>Д</v>
      </c>
      <c r="I69" s="37" t="s">
        <v>140</v>
      </c>
      <c r="J69" s="16" t="s">
        <v>260</v>
      </c>
      <c r="K69" s="16">
        <v>11</v>
      </c>
      <c r="L69" s="16" t="s">
        <v>209</v>
      </c>
      <c r="M69" s="9" t="str">
        <f t="shared" si="2"/>
        <v>Ж-ТЭД-24092002</v>
      </c>
      <c r="N69" s="33">
        <v>12</v>
      </c>
      <c r="O69" s="33">
        <v>0</v>
      </c>
      <c r="P69" s="33"/>
      <c r="Q69" s="8">
        <f>SUM(N69:P69)</f>
        <v>12</v>
      </c>
      <c r="R69" s="32">
        <v>85</v>
      </c>
      <c r="S69" s="34">
        <f>Q69/R69</f>
        <v>0.14117647058823529</v>
      </c>
      <c r="T69" s="21" t="str">
        <f>IF(Q69&gt;75%*R69,"Победитель",IF(Q69&gt;50%*R69,"Призёр","Участник"))</f>
        <v>Участник</v>
      </c>
    </row>
    <row r="70" spans="1:20" x14ac:dyDescent="0.3">
      <c r="A70" s="31">
        <v>56</v>
      </c>
      <c r="B70" s="12" t="s">
        <v>12</v>
      </c>
      <c r="C70" s="12" t="s">
        <v>167</v>
      </c>
      <c r="D70" s="12" t="s">
        <v>168</v>
      </c>
      <c r="E70" s="12" t="s">
        <v>169</v>
      </c>
      <c r="F70" s="3" t="str">
        <f t="shared" si="3"/>
        <v>Г</v>
      </c>
      <c r="G70" s="3" t="str">
        <f t="shared" si="4"/>
        <v>Д</v>
      </c>
      <c r="H70" s="3" t="str">
        <f t="shared" si="5"/>
        <v>Г</v>
      </c>
      <c r="I70" s="36" t="s">
        <v>170</v>
      </c>
      <c r="J70" s="12" t="s">
        <v>148</v>
      </c>
      <c r="K70" s="12">
        <v>11</v>
      </c>
      <c r="L70" s="12" t="s">
        <v>245</v>
      </c>
      <c r="M70" s="9" t="str">
        <f t="shared" si="2"/>
        <v>Ж-ГДГ-29072002</v>
      </c>
      <c r="N70" s="33">
        <v>11</v>
      </c>
      <c r="O70" s="33">
        <v>0</v>
      </c>
      <c r="P70" s="33"/>
      <c r="Q70" s="8">
        <f>SUM(N70:P70)</f>
        <v>11</v>
      </c>
      <c r="R70" s="32">
        <v>85</v>
      </c>
      <c r="S70" s="34">
        <f>Q70/R70</f>
        <v>0.12941176470588237</v>
      </c>
      <c r="T70" s="21" t="str">
        <f>IF(Q70&gt;75%*R70,"Победитель",IF(Q70&gt;50%*R70,"Призёр","Участник"))</f>
        <v>Участник</v>
      </c>
    </row>
    <row r="71" spans="1:20" x14ac:dyDescent="0.3">
      <c r="A71" s="31">
        <v>57</v>
      </c>
      <c r="B71" s="16" t="s">
        <v>12</v>
      </c>
      <c r="C71" s="16" t="s">
        <v>141</v>
      </c>
      <c r="D71" s="16" t="s">
        <v>50</v>
      </c>
      <c r="E71" s="16" t="s">
        <v>55</v>
      </c>
      <c r="F71" s="3" t="str">
        <f t="shared" si="3"/>
        <v>Н</v>
      </c>
      <c r="G71" s="3" t="str">
        <f t="shared" si="4"/>
        <v>А</v>
      </c>
      <c r="H71" s="3" t="str">
        <f t="shared" si="5"/>
        <v>Д</v>
      </c>
      <c r="I71" s="37" t="s">
        <v>142</v>
      </c>
      <c r="J71" s="16" t="s">
        <v>260</v>
      </c>
      <c r="K71" s="16">
        <v>11</v>
      </c>
      <c r="L71" s="16" t="s">
        <v>249</v>
      </c>
      <c r="M71" s="9" t="str">
        <f t="shared" si="2"/>
        <v>Ж-НАД-08082002</v>
      </c>
      <c r="N71" s="33">
        <v>10</v>
      </c>
      <c r="O71" s="33">
        <v>0</v>
      </c>
      <c r="P71" s="33"/>
      <c r="Q71" s="8">
        <f>SUM(N71:P71)</f>
        <v>10</v>
      </c>
      <c r="R71" s="32">
        <v>85</v>
      </c>
      <c r="S71" s="34">
        <f>Q71/R71</f>
        <v>0.11764705882352941</v>
      </c>
      <c r="T71" s="21" t="str">
        <f>IF(Q71&gt;75%*R71,"Победитель",IF(Q71&gt;50%*R71,"Призёр","Участник"))</f>
        <v>Участник</v>
      </c>
    </row>
    <row r="72" spans="1:20" x14ac:dyDescent="0.3">
      <c r="A72" s="31">
        <v>58</v>
      </c>
      <c r="B72" s="12" t="s">
        <v>25</v>
      </c>
      <c r="C72" s="12" t="s">
        <v>258</v>
      </c>
      <c r="D72" s="12" t="s">
        <v>41</v>
      </c>
      <c r="E72" s="12" t="s">
        <v>147</v>
      </c>
      <c r="F72" s="3" t="str">
        <f t="shared" si="3"/>
        <v>К</v>
      </c>
      <c r="G72" s="3" t="str">
        <f t="shared" si="4"/>
        <v>В</v>
      </c>
      <c r="H72" s="3" t="str">
        <f t="shared" si="5"/>
        <v>А</v>
      </c>
      <c r="I72" s="36">
        <v>5092002</v>
      </c>
      <c r="J72" s="12" t="s">
        <v>199</v>
      </c>
      <c r="K72" s="12">
        <v>11</v>
      </c>
      <c r="L72" s="12" t="s">
        <v>255</v>
      </c>
      <c r="M72" s="9" t="str">
        <f t="shared" si="2"/>
        <v>М-КВА-5092002</v>
      </c>
      <c r="N72" s="33">
        <v>7</v>
      </c>
      <c r="O72" s="33">
        <v>0</v>
      </c>
      <c r="P72" s="33"/>
      <c r="Q72" s="8">
        <f>SUM(N72:P72)</f>
        <v>7</v>
      </c>
      <c r="R72" s="32">
        <v>85</v>
      </c>
      <c r="S72" s="34">
        <f>Q72/R72</f>
        <v>8.2352941176470587E-2</v>
      </c>
      <c r="T72" s="21" t="str">
        <f>IF(Q72&gt;75%*R72,"Победитель",IF(Q72&gt;50%*R72,"Призёр","Участник"))</f>
        <v>Участник</v>
      </c>
    </row>
    <row r="73" spans="1:20" x14ac:dyDescent="0.3">
      <c r="A73" s="31">
        <v>59</v>
      </c>
      <c r="B73" s="16" t="s">
        <v>12</v>
      </c>
      <c r="C73" s="16" t="s">
        <v>78</v>
      </c>
      <c r="D73" s="16" t="s">
        <v>139</v>
      </c>
      <c r="E73" s="16" t="s">
        <v>53</v>
      </c>
      <c r="F73" s="3" t="str">
        <f t="shared" si="3"/>
        <v>К</v>
      </c>
      <c r="G73" s="3" t="str">
        <f t="shared" si="4"/>
        <v>В</v>
      </c>
      <c r="H73" s="3" t="str">
        <f t="shared" si="5"/>
        <v>Н</v>
      </c>
      <c r="I73" s="37" t="s">
        <v>140</v>
      </c>
      <c r="J73" s="16" t="s">
        <v>260</v>
      </c>
      <c r="K73" s="16">
        <v>11</v>
      </c>
      <c r="L73" s="16" t="s">
        <v>206</v>
      </c>
      <c r="M73" s="9" t="str">
        <f t="shared" si="2"/>
        <v>Ж-КВН-24092002</v>
      </c>
      <c r="N73" s="33">
        <v>5</v>
      </c>
      <c r="O73" s="33">
        <v>0</v>
      </c>
      <c r="P73" s="33"/>
      <c r="Q73" s="8">
        <f>SUM(N73:P73)</f>
        <v>5</v>
      </c>
      <c r="R73" s="32">
        <v>85</v>
      </c>
      <c r="S73" s="34">
        <f>Q73/R73</f>
        <v>5.8823529411764705E-2</v>
      </c>
      <c r="T73" s="21" t="str">
        <f>IF(Q73&gt;75%*R73,"Победитель",IF(Q73&gt;50%*R73,"Призёр","Участник"))</f>
        <v>Участник</v>
      </c>
    </row>
  </sheetData>
  <sheetProtection password="CF7A" sheet="1" objects="1" scenarios="1"/>
  <sortState ref="B15:T73">
    <sortCondition ref="K15:K73"/>
    <sortCondition ref="T15:T73"/>
    <sortCondition descending="1" ref="Q15:Q73"/>
  </sortState>
  <customSheetViews>
    <customSheetView guid="{9028EF4B-E730-4472-9C43-CF53F20D52F8}" scale="70" hiddenColumns="1">
      <selection activeCell="A485" sqref="A15:AC485"/>
      <pageMargins left="0.7" right="0.7" top="0.75" bottom="0.75" header="0.3" footer="0.3"/>
      <pageSetup paperSize="9" fitToHeight="0" orientation="landscape" r:id="rId1"/>
    </customSheetView>
    <customSheetView guid="{AAC0CFBE-CA9F-4C35-8F70-4A159F68E5DC}" hiddenColumns="1" topLeftCell="I157">
      <selection activeCell="Y161" sqref="Y161"/>
      <pageMargins left="0.7" right="0.7" top="0.75" bottom="0.75" header="0.3" footer="0.3"/>
      <pageSetup paperSize="9" fitToHeight="0" orientation="landscape" r:id="rId2"/>
    </customSheetView>
    <customSheetView guid="{E9402FEC-880C-4A3F-831D-F1476C21DFC8}" scale="70" hiddenColumns="1" topLeftCell="A397">
      <selection activeCell="D435" sqref="D435"/>
      <pageMargins left="0.7" right="0.7" top="0.75" bottom="0.75" header="0.3" footer="0.3"/>
      <pageSetup paperSize="9" fitToHeight="0" orientation="landscape" r:id="rId3"/>
    </customSheetView>
  </customSheetViews>
  <mergeCells count="21">
    <mergeCell ref="M12:M14"/>
    <mergeCell ref="Q12:Q14"/>
    <mergeCell ref="A12:A14"/>
    <mergeCell ref="C12:C14"/>
    <mergeCell ref="D12:D14"/>
    <mergeCell ref="E12:E14"/>
    <mergeCell ref="B12:B14"/>
    <mergeCell ref="O13:O14"/>
    <mergeCell ref="P13:P14"/>
    <mergeCell ref="R12:R14"/>
    <mergeCell ref="F12:F14"/>
    <mergeCell ref="G12:G14"/>
    <mergeCell ref="H12:H14"/>
    <mergeCell ref="T12:T14"/>
    <mergeCell ref="I12:I14"/>
    <mergeCell ref="J12:J14"/>
    <mergeCell ref="K12:K14"/>
    <mergeCell ref="L12:L14"/>
    <mergeCell ref="N12:P12"/>
    <mergeCell ref="N13:N14"/>
    <mergeCell ref="S12:S14"/>
  </mergeCells>
  <pageMargins left="0.7" right="0.7" top="0.75" bottom="0.75" header="0.3" footer="0.3"/>
  <pageSetup paperSize="9" fitToHeight="0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selection activeCell="M27" sqref="M27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5" width="6.140625" style="41" customWidth="1"/>
    <col min="16" max="16" width="10.140625" style="42" customWidth="1"/>
    <col min="17" max="17" width="10" style="40" customWidth="1"/>
    <col min="18" max="18" width="10" style="38" customWidth="1"/>
    <col min="19" max="19" width="12.5703125" style="42" customWidth="1"/>
    <col min="20" max="16384" width="9.140625" style="35"/>
  </cols>
  <sheetData>
    <row r="1" spans="1:19" s="43" customFormat="1" x14ac:dyDescent="0.3">
      <c r="I1" s="22"/>
      <c r="P1" s="23"/>
      <c r="S1" s="23"/>
    </row>
    <row r="2" spans="1:19" s="43" customFormat="1" ht="19.5" hidden="1" thickBot="1" x14ac:dyDescent="0.35">
      <c r="C2" s="24"/>
      <c r="D2" s="25" t="s">
        <v>15</v>
      </c>
      <c r="I2" s="22"/>
      <c r="P2" s="23"/>
      <c r="S2" s="23"/>
    </row>
    <row r="3" spans="1:19" s="43" customFormat="1" hidden="1" x14ac:dyDescent="0.3">
      <c r="C3" s="26"/>
      <c r="D3" s="26"/>
      <c r="I3" s="22"/>
      <c r="P3" s="23"/>
      <c r="S3" s="23"/>
    </row>
    <row r="4" spans="1:19" s="43" customFormat="1" ht="19.5" hidden="1" thickBot="1" x14ac:dyDescent="0.35">
      <c r="C4" s="27"/>
      <c r="D4" s="26" t="s">
        <v>16</v>
      </c>
      <c r="I4" s="22"/>
      <c r="P4" s="23"/>
      <c r="S4" s="23"/>
    </row>
    <row r="5" spans="1:19" s="43" customFormat="1" hidden="1" x14ac:dyDescent="0.3">
      <c r="C5" s="26"/>
      <c r="D5" s="26"/>
      <c r="I5" s="22"/>
      <c r="P5" s="23"/>
      <c r="S5" s="23"/>
    </row>
    <row r="6" spans="1:19" s="43" customFormat="1" ht="19.5" hidden="1" thickBot="1" x14ac:dyDescent="0.35">
      <c r="C6" s="28"/>
      <c r="D6" s="26" t="s">
        <v>17</v>
      </c>
      <c r="I6" s="22"/>
      <c r="P6" s="23"/>
      <c r="S6" s="23"/>
    </row>
    <row r="7" spans="1:19" s="43" customFormat="1" hidden="1" x14ac:dyDescent="0.3">
      <c r="C7" s="26"/>
      <c r="D7" s="26"/>
      <c r="I7" s="22"/>
      <c r="P7" s="23"/>
      <c r="S7" s="23"/>
    </row>
    <row r="8" spans="1:19" s="43" customFormat="1" ht="19.5" hidden="1" thickBot="1" x14ac:dyDescent="0.35">
      <c r="C8" s="29"/>
      <c r="D8" s="26" t="s">
        <v>20</v>
      </c>
      <c r="I8" s="22"/>
      <c r="P8" s="23"/>
      <c r="S8" s="23"/>
    </row>
    <row r="9" spans="1:19" s="43" customFormat="1" x14ac:dyDescent="0.3">
      <c r="I9" s="22"/>
      <c r="P9" s="23"/>
      <c r="S9" s="23"/>
    </row>
    <row r="10" spans="1:19" s="43" customFormat="1" x14ac:dyDescent="0.3">
      <c r="A10" s="43" t="s">
        <v>267</v>
      </c>
      <c r="I10" s="22"/>
      <c r="P10" s="23"/>
      <c r="S10" s="23"/>
    </row>
    <row r="11" spans="1:19" s="43" customFormat="1" x14ac:dyDescent="0.3">
      <c r="A11" s="48" t="s">
        <v>220</v>
      </c>
      <c r="B11" s="48"/>
      <c r="C11" s="48"/>
      <c r="D11" s="48"/>
      <c r="I11" s="22"/>
      <c r="P11" s="23"/>
      <c r="S11" s="23"/>
    </row>
    <row r="12" spans="1:19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5" t="s">
        <v>8</v>
      </c>
      <c r="Q12" s="44" t="s">
        <v>7</v>
      </c>
      <c r="R12" s="44" t="s">
        <v>19</v>
      </c>
      <c r="S12" s="45" t="s">
        <v>13</v>
      </c>
    </row>
    <row r="13" spans="1:19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5"/>
      <c r="Q13" s="44"/>
      <c r="R13" s="44"/>
      <c r="S13" s="45"/>
    </row>
    <row r="14" spans="1:19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5"/>
      <c r="Q14" s="44"/>
      <c r="R14" s="44"/>
      <c r="S14" s="45"/>
    </row>
    <row r="15" spans="1:19" x14ac:dyDescent="0.3">
      <c r="A15" s="31">
        <v>1</v>
      </c>
      <c r="B15" s="12" t="s">
        <v>12</v>
      </c>
      <c r="C15" s="12" t="s">
        <v>153</v>
      </c>
      <c r="D15" s="12" t="s">
        <v>68</v>
      </c>
      <c r="E15" s="12" t="s">
        <v>73</v>
      </c>
      <c r="F15" s="3" t="str">
        <f t="shared" ref="F15:H22" si="0">LEFT(C15,1)</f>
        <v>Е</v>
      </c>
      <c r="G15" s="3" t="str">
        <f t="shared" si="0"/>
        <v>Ю</v>
      </c>
      <c r="H15" s="3" t="str">
        <f t="shared" si="0"/>
        <v>Ю</v>
      </c>
      <c r="I15" s="36" t="s">
        <v>154</v>
      </c>
      <c r="J15" s="12" t="s">
        <v>148</v>
      </c>
      <c r="K15" s="12">
        <v>7</v>
      </c>
      <c r="L15" s="12" t="s">
        <v>224</v>
      </c>
      <c r="M15" s="9" t="str">
        <f t="shared" ref="M15:M22" si="1">CONCATENATE(B15,"-",F15,G15,H15,"-",I15)</f>
        <v>Ж-ЕЮЮ-30122006</v>
      </c>
      <c r="N15" s="33">
        <v>5</v>
      </c>
      <c r="O15" s="33">
        <v>20</v>
      </c>
      <c r="P15" s="8">
        <f>SUM(N15:O15)</f>
        <v>25</v>
      </c>
      <c r="Q15" s="32">
        <v>50</v>
      </c>
      <c r="R15" s="34">
        <f>P15/Q15</f>
        <v>0.5</v>
      </c>
      <c r="S15" s="21" t="s">
        <v>264</v>
      </c>
    </row>
    <row r="16" spans="1:19" x14ac:dyDescent="0.3">
      <c r="A16" s="31">
        <v>2</v>
      </c>
      <c r="B16" s="12" t="s">
        <v>12</v>
      </c>
      <c r="C16" s="12" t="s">
        <v>107</v>
      </c>
      <c r="D16" s="12" t="s">
        <v>77</v>
      </c>
      <c r="E16" s="12" t="s">
        <v>113</v>
      </c>
      <c r="F16" s="3" t="str">
        <f t="shared" si="0"/>
        <v>Д</v>
      </c>
      <c r="G16" s="3" t="str">
        <f t="shared" si="0"/>
        <v>У</v>
      </c>
      <c r="H16" s="3" t="str">
        <f t="shared" si="0"/>
        <v>О</v>
      </c>
      <c r="I16" s="36" t="s">
        <v>190</v>
      </c>
      <c r="J16" s="12" t="s">
        <v>186</v>
      </c>
      <c r="K16" s="12">
        <v>7</v>
      </c>
      <c r="L16" s="12" t="s">
        <v>42</v>
      </c>
      <c r="M16" s="9" t="str">
        <f t="shared" si="1"/>
        <v>Ж-ДУО-15042006</v>
      </c>
      <c r="N16" s="33">
        <v>14</v>
      </c>
      <c r="O16" s="33">
        <v>0</v>
      </c>
      <c r="P16" s="8">
        <f>SUM(N16:O16)</f>
        <v>14</v>
      </c>
      <c r="Q16" s="32">
        <v>50</v>
      </c>
      <c r="R16" s="34">
        <f>P16/Q16</f>
        <v>0.28000000000000003</v>
      </c>
      <c r="S16" s="21" t="str">
        <f>IF(P16&gt;75%*Q16,"Победитель",IF(P16&gt;50%*Q16,"Призёр","Участник"))</f>
        <v>Участник</v>
      </c>
    </row>
    <row r="17" spans="1:19" x14ac:dyDescent="0.3">
      <c r="A17" s="31">
        <v>3</v>
      </c>
      <c r="B17" s="12" t="s">
        <v>12</v>
      </c>
      <c r="C17" s="12" t="s">
        <v>80</v>
      </c>
      <c r="D17" s="12" t="s">
        <v>58</v>
      </c>
      <c r="E17" s="12" t="s">
        <v>73</v>
      </c>
      <c r="F17" s="3" t="str">
        <f t="shared" si="0"/>
        <v>В</v>
      </c>
      <c r="G17" s="3" t="str">
        <f t="shared" si="0"/>
        <v>Т</v>
      </c>
      <c r="H17" s="3" t="str">
        <f t="shared" si="0"/>
        <v>Ю</v>
      </c>
      <c r="I17" s="1" t="s">
        <v>81</v>
      </c>
      <c r="J17" s="12" t="s">
        <v>75</v>
      </c>
      <c r="K17" s="12">
        <v>7</v>
      </c>
      <c r="L17" s="12" t="s">
        <v>223</v>
      </c>
      <c r="M17" s="9" t="str">
        <f>CONCATENATE(B17,"-",F17,G17,H17,"-",I17)</f>
        <v>Ж-ВТЮ-26012006</v>
      </c>
      <c r="N17" s="33">
        <v>1</v>
      </c>
      <c r="O17" s="33">
        <v>12</v>
      </c>
      <c r="P17" s="8">
        <f>SUM(N17:O17)</f>
        <v>13</v>
      </c>
      <c r="Q17" s="32">
        <v>50</v>
      </c>
      <c r="R17" s="34">
        <f>P17/Q17</f>
        <v>0.26</v>
      </c>
      <c r="S17" s="21" t="str">
        <f>IF(P17&gt;75%*Q17,"Победитель",IF(P17&gt;50%*Q17,"Призёр","Участник"))</f>
        <v>Участник</v>
      </c>
    </row>
    <row r="18" spans="1:19" x14ac:dyDescent="0.3">
      <c r="A18" s="31">
        <v>4</v>
      </c>
      <c r="B18" s="12" t="s">
        <v>12</v>
      </c>
      <c r="C18" s="11" t="s">
        <v>173</v>
      </c>
      <c r="D18" s="11" t="s">
        <v>174</v>
      </c>
      <c r="E18" s="11" t="s">
        <v>55</v>
      </c>
      <c r="F18" s="3" t="str">
        <f t="shared" si="0"/>
        <v>З</v>
      </c>
      <c r="G18" s="3" t="str">
        <f t="shared" si="0"/>
        <v>К</v>
      </c>
      <c r="H18" s="3" t="str">
        <f t="shared" si="0"/>
        <v>Д</v>
      </c>
      <c r="I18" s="2" t="s">
        <v>175</v>
      </c>
      <c r="J18" s="10" t="s">
        <v>172</v>
      </c>
      <c r="K18" s="12">
        <v>7</v>
      </c>
      <c r="L18" s="17" t="s">
        <v>43</v>
      </c>
      <c r="M18" s="9" t="str">
        <f t="shared" si="1"/>
        <v>Ж-ЗКД-20062006</v>
      </c>
      <c r="N18" s="33">
        <v>6</v>
      </c>
      <c r="O18" s="33">
        <v>4</v>
      </c>
      <c r="P18" s="8">
        <f>SUM(N18:O18)</f>
        <v>10</v>
      </c>
      <c r="Q18" s="32">
        <v>50</v>
      </c>
      <c r="R18" s="34">
        <f>P18/Q18</f>
        <v>0.2</v>
      </c>
      <c r="S18" s="21" t="str">
        <f>IF(P18&gt;75%*Q18,"Победитель",IF(P18&gt;50%*Q18,"Призёр","Участник"))</f>
        <v>Участник</v>
      </c>
    </row>
    <row r="19" spans="1:19" x14ac:dyDescent="0.3">
      <c r="A19" s="31">
        <v>5</v>
      </c>
      <c r="B19" s="12" t="s">
        <v>12</v>
      </c>
      <c r="C19" s="12" t="s">
        <v>82</v>
      </c>
      <c r="D19" s="12" t="s">
        <v>83</v>
      </c>
      <c r="E19" s="12" t="s">
        <v>69</v>
      </c>
      <c r="F19" s="3" t="str">
        <f t="shared" si="0"/>
        <v>З</v>
      </c>
      <c r="G19" s="3" t="str">
        <f t="shared" si="0"/>
        <v>Л</v>
      </c>
      <c r="H19" s="3" t="str">
        <f t="shared" si="0"/>
        <v>А</v>
      </c>
      <c r="I19" s="1">
        <v>28082006</v>
      </c>
      <c r="J19" s="12" t="s">
        <v>75</v>
      </c>
      <c r="K19" s="12">
        <v>7</v>
      </c>
      <c r="L19" s="12" t="s">
        <v>222</v>
      </c>
      <c r="M19" s="9" t="str">
        <f t="shared" si="1"/>
        <v>Ж-ЗЛА-28082006</v>
      </c>
      <c r="N19" s="33">
        <v>2</v>
      </c>
      <c r="O19" s="33">
        <v>6</v>
      </c>
      <c r="P19" s="8">
        <f>SUM(N19:O19)</f>
        <v>8</v>
      </c>
      <c r="Q19" s="32">
        <v>50</v>
      </c>
      <c r="R19" s="34">
        <f>P19/Q19</f>
        <v>0.16</v>
      </c>
      <c r="S19" s="21" t="str">
        <f>IF(P19&gt;75%*Q19,"Победитель",IF(P19&gt;50%*Q19,"Призёр","Участник"))</f>
        <v>Участник</v>
      </c>
    </row>
    <row r="20" spans="1:19" x14ac:dyDescent="0.3">
      <c r="A20" s="31">
        <v>6</v>
      </c>
      <c r="B20" s="12" t="s">
        <v>12</v>
      </c>
      <c r="C20" s="12" t="s">
        <v>188</v>
      </c>
      <c r="D20" s="12" t="s">
        <v>68</v>
      </c>
      <c r="E20" s="12" t="s">
        <v>24</v>
      </c>
      <c r="F20" s="3" t="str">
        <f t="shared" si="0"/>
        <v>Ш</v>
      </c>
      <c r="G20" s="3" t="str">
        <f t="shared" si="0"/>
        <v>Ю</v>
      </c>
      <c r="H20" s="3" t="str">
        <f t="shared" si="0"/>
        <v>А</v>
      </c>
      <c r="I20" s="36" t="s">
        <v>189</v>
      </c>
      <c r="J20" s="12" t="s">
        <v>186</v>
      </c>
      <c r="K20" s="12">
        <v>7</v>
      </c>
      <c r="L20" s="12" t="s">
        <v>221</v>
      </c>
      <c r="M20" s="9" t="str">
        <f t="shared" si="1"/>
        <v>Ж-ШЮА-27072006</v>
      </c>
      <c r="N20" s="33">
        <v>4</v>
      </c>
      <c r="O20" s="33">
        <v>2</v>
      </c>
      <c r="P20" s="8">
        <f>SUM(N20:O20)</f>
        <v>6</v>
      </c>
      <c r="Q20" s="32">
        <v>50</v>
      </c>
      <c r="R20" s="34">
        <f>P20/Q20</f>
        <v>0.12</v>
      </c>
      <c r="S20" s="21" t="str">
        <f>IF(P20&gt;75%*Q20,"Победитель",IF(P20&gt;50%*Q20,"Призёр","Участник"))</f>
        <v>Участник</v>
      </c>
    </row>
    <row r="21" spans="1:19" x14ac:dyDescent="0.3">
      <c r="A21" s="31">
        <v>7</v>
      </c>
      <c r="B21" s="12" t="s">
        <v>12</v>
      </c>
      <c r="C21" s="12" t="s">
        <v>176</v>
      </c>
      <c r="D21" s="12" t="s">
        <v>54</v>
      </c>
      <c r="E21" s="12" t="s">
        <v>28</v>
      </c>
      <c r="F21" s="3" t="str">
        <f t="shared" si="0"/>
        <v>О</v>
      </c>
      <c r="G21" s="3" t="str">
        <f t="shared" si="0"/>
        <v>В</v>
      </c>
      <c r="H21" s="3" t="str">
        <f t="shared" si="0"/>
        <v>А</v>
      </c>
      <c r="I21" s="1" t="s">
        <v>177</v>
      </c>
      <c r="J21" s="10" t="s">
        <v>172</v>
      </c>
      <c r="K21" s="13">
        <v>7</v>
      </c>
      <c r="L21" s="12" t="s">
        <v>119</v>
      </c>
      <c r="M21" s="9" t="str">
        <f t="shared" si="1"/>
        <v>Ж-ОВА-11082006</v>
      </c>
      <c r="N21" s="33">
        <v>3</v>
      </c>
      <c r="O21" s="33">
        <v>0</v>
      </c>
      <c r="P21" s="8">
        <f>SUM(N21:O21)</f>
        <v>3</v>
      </c>
      <c r="Q21" s="32">
        <v>50</v>
      </c>
      <c r="R21" s="34">
        <f>P21/Q21</f>
        <v>0.06</v>
      </c>
      <c r="S21" s="21" t="str">
        <f>IF(P21&gt;75%*Q21,"Победитель",IF(P21&gt;50%*Q21,"Призёр","Участник"))</f>
        <v>Участник</v>
      </c>
    </row>
    <row r="22" spans="1:19" x14ac:dyDescent="0.3">
      <c r="A22" s="31">
        <v>8</v>
      </c>
      <c r="B22" s="12" t="s">
        <v>12</v>
      </c>
      <c r="C22" s="12" t="s">
        <v>150</v>
      </c>
      <c r="D22" s="12" t="s">
        <v>30</v>
      </c>
      <c r="E22" s="12" t="s">
        <v>113</v>
      </c>
      <c r="F22" s="3" t="str">
        <f t="shared" si="0"/>
        <v>М</v>
      </c>
      <c r="G22" s="3" t="str">
        <f t="shared" si="0"/>
        <v>Д</v>
      </c>
      <c r="H22" s="3" t="str">
        <f t="shared" si="0"/>
        <v>О</v>
      </c>
      <c r="I22" s="36" t="s">
        <v>191</v>
      </c>
      <c r="J22" s="12" t="s">
        <v>186</v>
      </c>
      <c r="K22" s="12">
        <v>7</v>
      </c>
      <c r="L22" s="12" t="s">
        <v>200</v>
      </c>
      <c r="M22" s="9" t="str">
        <f t="shared" si="1"/>
        <v>Ж-МДО-27092006</v>
      </c>
      <c r="N22" s="33">
        <v>0</v>
      </c>
      <c r="O22" s="33">
        <v>0</v>
      </c>
      <c r="P22" s="8">
        <f>SUM(N22:O22)</f>
        <v>0</v>
      </c>
      <c r="Q22" s="32">
        <v>50</v>
      </c>
      <c r="R22" s="34">
        <f>P22/Q22</f>
        <v>0</v>
      </c>
      <c r="S22" s="21" t="str">
        <f>IF(P22&gt;75%*Q22,"Победитель",IF(P22&gt;50%*Q22,"Призёр","Участник"))</f>
        <v>Участник</v>
      </c>
    </row>
  </sheetData>
  <sheetProtection password="CF7A" sheet="1" objects="1" scenarios="1"/>
  <mergeCells count="20">
    <mergeCell ref="M12:M14"/>
    <mergeCell ref="N12:O12"/>
    <mergeCell ref="P12:P14"/>
    <mergeCell ref="Q12:Q14"/>
    <mergeCell ref="R12:R14"/>
    <mergeCell ref="S12:S14"/>
    <mergeCell ref="N13:N14"/>
    <mergeCell ref="O13:O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A15" sqref="A15:A33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6" width="6.140625" style="41" customWidth="1"/>
    <col min="17" max="17" width="10.140625" style="42" customWidth="1"/>
    <col min="18" max="18" width="10" style="40" customWidth="1"/>
    <col min="19" max="19" width="10" style="38" customWidth="1"/>
    <col min="20" max="20" width="12.5703125" style="42" customWidth="1"/>
    <col min="21" max="16384" width="9.140625" style="35"/>
  </cols>
  <sheetData>
    <row r="1" spans="1:20" s="43" customFormat="1" x14ac:dyDescent="0.3">
      <c r="I1" s="22"/>
      <c r="Q1" s="23"/>
      <c r="T1" s="23"/>
    </row>
    <row r="2" spans="1:20" s="43" customFormat="1" ht="19.5" hidden="1" thickBot="1" x14ac:dyDescent="0.35">
      <c r="C2" s="24"/>
      <c r="D2" s="25" t="s">
        <v>15</v>
      </c>
      <c r="I2" s="22"/>
      <c r="Q2" s="23"/>
      <c r="T2" s="23"/>
    </row>
    <row r="3" spans="1:20" s="43" customFormat="1" hidden="1" x14ac:dyDescent="0.3">
      <c r="C3" s="26"/>
      <c r="D3" s="26"/>
      <c r="I3" s="22"/>
      <c r="Q3" s="23"/>
      <c r="T3" s="23"/>
    </row>
    <row r="4" spans="1:20" s="43" customFormat="1" ht="19.5" hidden="1" thickBot="1" x14ac:dyDescent="0.35">
      <c r="C4" s="27"/>
      <c r="D4" s="26" t="s">
        <v>16</v>
      </c>
      <c r="I4" s="22"/>
      <c r="Q4" s="23"/>
      <c r="T4" s="23"/>
    </row>
    <row r="5" spans="1:20" s="43" customFormat="1" hidden="1" x14ac:dyDescent="0.3">
      <c r="C5" s="26"/>
      <c r="D5" s="26"/>
      <c r="I5" s="22"/>
      <c r="Q5" s="23"/>
      <c r="T5" s="23"/>
    </row>
    <row r="6" spans="1:20" s="43" customFormat="1" ht="19.5" hidden="1" thickBot="1" x14ac:dyDescent="0.35">
      <c r="C6" s="28"/>
      <c r="D6" s="26" t="s">
        <v>17</v>
      </c>
      <c r="I6" s="22"/>
      <c r="Q6" s="23"/>
      <c r="T6" s="23"/>
    </row>
    <row r="7" spans="1:20" s="43" customFormat="1" hidden="1" x14ac:dyDescent="0.3">
      <c r="C7" s="26"/>
      <c r="D7" s="26"/>
      <c r="I7" s="22"/>
      <c r="Q7" s="23"/>
      <c r="T7" s="23"/>
    </row>
    <row r="8" spans="1:20" s="43" customFormat="1" ht="19.5" hidden="1" thickBot="1" x14ac:dyDescent="0.35">
      <c r="C8" s="29"/>
      <c r="D8" s="26" t="s">
        <v>20</v>
      </c>
      <c r="I8" s="22"/>
      <c r="Q8" s="23"/>
      <c r="T8" s="23"/>
    </row>
    <row r="9" spans="1:20" s="43" customFormat="1" x14ac:dyDescent="0.3">
      <c r="I9" s="22"/>
      <c r="Q9" s="23"/>
      <c r="T9" s="23"/>
    </row>
    <row r="10" spans="1:20" s="43" customFormat="1" x14ac:dyDescent="0.3">
      <c r="A10" s="43" t="s">
        <v>267</v>
      </c>
      <c r="I10" s="22"/>
      <c r="Q10" s="23"/>
      <c r="T10" s="23"/>
    </row>
    <row r="11" spans="1:20" s="43" customFormat="1" x14ac:dyDescent="0.3">
      <c r="A11" s="48" t="s">
        <v>220</v>
      </c>
      <c r="B11" s="48"/>
      <c r="C11" s="48"/>
      <c r="D11" s="48"/>
      <c r="I11" s="22"/>
      <c r="Q11" s="23"/>
      <c r="T11" s="23"/>
    </row>
    <row r="12" spans="1:20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4"/>
      <c r="Q12" s="45" t="s">
        <v>8</v>
      </c>
      <c r="R12" s="44" t="s">
        <v>7</v>
      </c>
      <c r="S12" s="44" t="s">
        <v>19</v>
      </c>
      <c r="T12" s="45" t="s">
        <v>13</v>
      </c>
    </row>
    <row r="13" spans="1:20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6" t="s">
        <v>266</v>
      </c>
      <c r="Q13" s="45"/>
      <c r="R13" s="44"/>
      <c r="S13" s="44"/>
      <c r="T13" s="45"/>
    </row>
    <row r="14" spans="1:20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5"/>
      <c r="R14" s="44"/>
      <c r="S14" s="44"/>
      <c r="T14" s="45"/>
    </row>
    <row r="15" spans="1:20" x14ac:dyDescent="0.3">
      <c r="A15" s="31">
        <v>1</v>
      </c>
      <c r="B15" s="16" t="s">
        <v>12</v>
      </c>
      <c r="C15" s="16" t="s">
        <v>121</v>
      </c>
      <c r="D15" s="16" t="s">
        <v>118</v>
      </c>
      <c r="E15" s="16" t="s">
        <v>69</v>
      </c>
      <c r="F15" s="3" t="str">
        <f t="shared" ref="F15:H26" si="0">LEFT(C15,1)</f>
        <v>Б</v>
      </c>
      <c r="G15" s="3" t="str">
        <f t="shared" si="0"/>
        <v>А</v>
      </c>
      <c r="H15" s="3" t="str">
        <f t="shared" si="0"/>
        <v>А</v>
      </c>
      <c r="I15" s="37" t="s">
        <v>122</v>
      </c>
      <c r="J15" s="16" t="s">
        <v>260</v>
      </c>
      <c r="K15" s="16">
        <v>8</v>
      </c>
      <c r="L15" s="16" t="s">
        <v>88</v>
      </c>
      <c r="M15" s="9" t="str">
        <f t="shared" ref="M15:M33" si="1">CONCATENATE(B15,"-",F15,G15,H15,"-",I15)</f>
        <v>Ж-БАА-11042005</v>
      </c>
      <c r="N15" s="33">
        <v>12</v>
      </c>
      <c r="O15" s="33">
        <v>6</v>
      </c>
      <c r="P15" s="33">
        <v>8</v>
      </c>
      <c r="Q15" s="8">
        <f>SUM(N15:P15)</f>
        <v>26</v>
      </c>
      <c r="R15" s="32">
        <v>65</v>
      </c>
      <c r="S15" s="34">
        <f>Q15/R15</f>
        <v>0.4</v>
      </c>
      <c r="T15" s="21" t="str">
        <f>IF(Q15&gt;75%*R15,"Победитель",IF(Q15&gt;50%*R15,"Призёр","Участник"))</f>
        <v>Участник</v>
      </c>
    </row>
    <row r="16" spans="1:20" x14ac:dyDescent="0.3">
      <c r="A16" s="31">
        <v>2</v>
      </c>
      <c r="B16" s="16" t="s">
        <v>12</v>
      </c>
      <c r="C16" s="16" t="s">
        <v>114</v>
      </c>
      <c r="D16" s="16" t="s">
        <v>30</v>
      </c>
      <c r="E16" s="16" t="s">
        <v>66</v>
      </c>
      <c r="F16" s="3" t="str">
        <f t="shared" si="0"/>
        <v>Б</v>
      </c>
      <c r="G16" s="3" t="str">
        <f t="shared" si="0"/>
        <v>Д</v>
      </c>
      <c r="H16" s="3" t="str">
        <f t="shared" si="0"/>
        <v>М</v>
      </c>
      <c r="I16" s="37" t="s">
        <v>120</v>
      </c>
      <c r="J16" s="16" t="s">
        <v>260</v>
      </c>
      <c r="K16" s="16">
        <v>8</v>
      </c>
      <c r="L16" s="16" t="s">
        <v>225</v>
      </c>
      <c r="M16" s="9" t="str">
        <f t="shared" si="1"/>
        <v>Ж-БДМ-08042005</v>
      </c>
      <c r="N16" s="33">
        <v>19</v>
      </c>
      <c r="O16" s="33">
        <v>1</v>
      </c>
      <c r="P16" s="33">
        <v>0</v>
      </c>
      <c r="Q16" s="8">
        <f>SUM(N16:P16)</f>
        <v>20</v>
      </c>
      <c r="R16" s="32">
        <v>65</v>
      </c>
      <c r="S16" s="34">
        <f>Q16/R16</f>
        <v>0.30769230769230771</v>
      </c>
      <c r="T16" s="21" t="str">
        <f>IF(Q16&gt;75%*R16,"Победитель",IF(Q16&gt;50%*R16,"Призёр","Участник"))</f>
        <v>Участник</v>
      </c>
    </row>
    <row r="17" spans="1:20" x14ac:dyDescent="0.3">
      <c r="A17" s="31">
        <v>3</v>
      </c>
      <c r="B17" s="7" t="s">
        <v>25</v>
      </c>
      <c r="C17" s="5" t="s">
        <v>103</v>
      </c>
      <c r="D17" s="5" t="s">
        <v>67</v>
      </c>
      <c r="E17" s="5" t="s">
        <v>74</v>
      </c>
      <c r="F17" s="3" t="str">
        <f t="shared" si="0"/>
        <v>К</v>
      </c>
      <c r="G17" s="3" t="str">
        <f t="shared" si="0"/>
        <v>А</v>
      </c>
      <c r="H17" s="3" t="str">
        <f t="shared" si="0"/>
        <v>О</v>
      </c>
      <c r="I17" s="20" t="s">
        <v>104</v>
      </c>
      <c r="J17" s="6" t="s">
        <v>98</v>
      </c>
      <c r="K17" s="7">
        <v>8</v>
      </c>
      <c r="L17" s="5" t="s">
        <v>228</v>
      </c>
      <c r="M17" s="9" t="str">
        <f t="shared" si="1"/>
        <v>М-КАО-10062005</v>
      </c>
      <c r="N17" s="33">
        <v>17</v>
      </c>
      <c r="O17" s="33">
        <v>0</v>
      </c>
      <c r="P17" s="33">
        <v>0</v>
      </c>
      <c r="Q17" s="8">
        <f>SUM(N17:P17)</f>
        <v>17</v>
      </c>
      <c r="R17" s="32">
        <v>65</v>
      </c>
      <c r="S17" s="34">
        <f>Q17/R17</f>
        <v>0.26153846153846155</v>
      </c>
      <c r="T17" s="21" t="str">
        <f>IF(Q17&gt;75%*R17,"Победитель",IF(Q17&gt;50%*R17,"Призёр","Участник"))</f>
        <v>Участник</v>
      </c>
    </row>
    <row r="18" spans="1:20" x14ac:dyDescent="0.3">
      <c r="A18" s="31">
        <v>4</v>
      </c>
      <c r="B18" s="16" t="s">
        <v>12</v>
      </c>
      <c r="C18" s="16" t="s">
        <v>125</v>
      </c>
      <c r="D18" s="16" t="s">
        <v>126</v>
      </c>
      <c r="E18" s="16" t="s">
        <v>115</v>
      </c>
      <c r="F18" s="3" t="str">
        <f t="shared" si="0"/>
        <v>Ч</v>
      </c>
      <c r="G18" s="3" t="str">
        <f t="shared" si="0"/>
        <v>А</v>
      </c>
      <c r="H18" s="3" t="str">
        <f t="shared" si="0"/>
        <v>В</v>
      </c>
      <c r="I18" s="37" t="s">
        <v>127</v>
      </c>
      <c r="J18" s="16" t="s">
        <v>260</v>
      </c>
      <c r="K18" s="16">
        <v>8</v>
      </c>
      <c r="L18" s="16" t="s">
        <v>230</v>
      </c>
      <c r="M18" s="9" t="str">
        <f t="shared" si="1"/>
        <v>Ж-ЧАВ-13042005</v>
      </c>
      <c r="N18" s="33">
        <v>7</v>
      </c>
      <c r="O18" s="33">
        <v>3</v>
      </c>
      <c r="P18" s="33">
        <v>7</v>
      </c>
      <c r="Q18" s="8">
        <f>SUM(N18:P18)</f>
        <v>17</v>
      </c>
      <c r="R18" s="32">
        <v>65</v>
      </c>
      <c r="S18" s="34">
        <f>Q18/R18</f>
        <v>0.26153846153846155</v>
      </c>
      <c r="T18" s="21" t="str">
        <f>IF(Q18&gt;75%*R18,"Победитель",IF(Q18&gt;50%*R18,"Призёр","Участник"))</f>
        <v>Участник</v>
      </c>
    </row>
    <row r="19" spans="1:20" x14ac:dyDescent="0.3">
      <c r="A19" s="31">
        <v>5</v>
      </c>
      <c r="B19" s="12" t="s">
        <v>12</v>
      </c>
      <c r="C19" s="12" t="s">
        <v>63</v>
      </c>
      <c r="D19" s="12" t="s">
        <v>157</v>
      </c>
      <c r="E19" s="12" t="s">
        <v>113</v>
      </c>
      <c r="F19" s="3" t="str">
        <f t="shared" si="0"/>
        <v>П</v>
      </c>
      <c r="G19" s="3" t="str">
        <f t="shared" si="0"/>
        <v>К</v>
      </c>
      <c r="H19" s="3" t="str">
        <f t="shared" si="0"/>
        <v>О</v>
      </c>
      <c r="I19" s="36" t="s">
        <v>104</v>
      </c>
      <c r="J19" s="12" t="s">
        <v>148</v>
      </c>
      <c r="K19" s="12">
        <v>8</v>
      </c>
      <c r="L19" s="12" t="s">
        <v>201</v>
      </c>
      <c r="M19" s="9" t="str">
        <f t="shared" si="1"/>
        <v>Ж-ПКО-10062005</v>
      </c>
      <c r="N19" s="33">
        <v>15</v>
      </c>
      <c r="O19" s="33">
        <v>0</v>
      </c>
      <c r="P19" s="33">
        <v>0</v>
      </c>
      <c r="Q19" s="8">
        <f>SUM(N19:P19)</f>
        <v>15</v>
      </c>
      <c r="R19" s="32">
        <v>65</v>
      </c>
      <c r="S19" s="34">
        <f>Q19/R19</f>
        <v>0.23076923076923078</v>
      </c>
      <c r="T19" s="21" t="str">
        <f>IF(Q19&gt;75%*R19,"Победитель",IF(Q19&gt;50%*R19,"Призёр","Участник"))</f>
        <v>Участник</v>
      </c>
    </row>
    <row r="20" spans="1:20" x14ac:dyDescent="0.3">
      <c r="A20" s="31">
        <v>6</v>
      </c>
      <c r="B20" s="12" t="s">
        <v>12</v>
      </c>
      <c r="C20" s="12" t="s">
        <v>149</v>
      </c>
      <c r="D20" s="12" t="s">
        <v>52</v>
      </c>
      <c r="E20" s="12" t="s">
        <v>51</v>
      </c>
      <c r="F20" s="3" t="str">
        <f t="shared" si="0"/>
        <v>Л</v>
      </c>
      <c r="G20" s="3" t="str">
        <f t="shared" si="0"/>
        <v>А</v>
      </c>
      <c r="H20" s="3" t="str">
        <f t="shared" si="0"/>
        <v>И</v>
      </c>
      <c r="I20" s="36" t="s">
        <v>158</v>
      </c>
      <c r="J20" s="12" t="s">
        <v>148</v>
      </c>
      <c r="K20" s="12">
        <v>8</v>
      </c>
      <c r="L20" s="12" t="s">
        <v>202</v>
      </c>
      <c r="M20" s="9" t="str">
        <f t="shared" si="1"/>
        <v>Ж-ЛАИ-25012006</v>
      </c>
      <c r="N20" s="33">
        <v>10</v>
      </c>
      <c r="O20" s="33">
        <v>3</v>
      </c>
      <c r="P20" s="33">
        <v>0</v>
      </c>
      <c r="Q20" s="8">
        <f>SUM(N20:P20)</f>
        <v>13</v>
      </c>
      <c r="R20" s="32">
        <v>65</v>
      </c>
      <c r="S20" s="34">
        <f>Q20/R20</f>
        <v>0.2</v>
      </c>
      <c r="T20" s="21" t="str">
        <f>IF(Q20&gt;75%*R20,"Победитель",IF(Q20&gt;50%*R20,"Призёр","Участник"))</f>
        <v>Участник</v>
      </c>
    </row>
    <row r="21" spans="1:20" x14ac:dyDescent="0.3">
      <c r="A21" s="31">
        <v>7</v>
      </c>
      <c r="B21" s="12" t="s">
        <v>12</v>
      </c>
      <c r="C21" s="12" t="s">
        <v>182</v>
      </c>
      <c r="D21" s="12" t="s">
        <v>54</v>
      </c>
      <c r="E21" s="12" t="s">
        <v>55</v>
      </c>
      <c r="F21" s="3" t="str">
        <f t="shared" si="0"/>
        <v>С</v>
      </c>
      <c r="G21" s="3" t="str">
        <f t="shared" si="0"/>
        <v>В</v>
      </c>
      <c r="H21" s="3" t="str">
        <f t="shared" si="0"/>
        <v>Д</v>
      </c>
      <c r="I21" s="1" t="s">
        <v>183</v>
      </c>
      <c r="J21" s="10" t="s">
        <v>172</v>
      </c>
      <c r="K21" s="12">
        <v>8</v>
      </c>
      <c r="L21" s="12" t="s">
        <v>231</v>
      </c>
      <c r="M21" s="9" t="str">
        <f t="shared" si="1"/>
        <v>Ж-СВД-01092006</v>
      </c>
      <c r="N21" s="33">
        <v>12</v>
      </c>
      <c r="O21" s="33">
        <v>0</v>
      </c>
      <c r="P21" s="33">
        <v>0</v>
      </c>
      <c r="Q21" s="8">
        <f>SUM(N21:P21)</f>
        <v>12</v>
      </c>
      <c r="R21" s="32">
        <v>65</v>
      </c>
      <c r="S21" s="34">
        <f>Q21/R21</f>
        <v>0.18461538461538463</v>
      </c>
      <c r="T21" s="21" t="str">
        <f>IF(Q21&gt;75%*R21,"Победитель",IF(Q21&gt;50%*R21,"Призёр","Участник"))</f>
        <v>Участник</v>
      </c>
    </row>
    <row r="22" spans="1:20" x14ac:dyDescent="0.3">
      <c r="A22" s="31">
        <v>8</v>
      </c>
      <c r="B22" s="12" t="s">
        <v>25</v>
      </c>
      <c r="C22" s="12" t="s">
        <v>159</v>
      </c>
      <c r="D22" s="12" t="s">
        <v>71</v>
      </c>
      <c r="E22" s="12" t="s">
        <v>99</v>
      </c>
      <c r="F22" s="3" t="str">
        <f t="shared" si="0"/>
        <v>В</v>
      </c>
      <c r="G22" s="3" t="str">
        <f t="shared" si="0"/>
        <v>В</v>
      </c>
      <c r="H22" s="3" t="str">
        <f t="shared" si="0"/>
        <v>М</v>
      </c>
      <c r="I22" s="36" t="s">
        <v>160</v>
      </c>
      <c r="J22" s="12" t="s">
        <v>148</v>
      </c>
      <c r="K22" s="12">
        <v>8</v>
      </c>
      <c r="L22" s="12" t="s">
        <v>219</v>
      </c>
      <c r="M22" s="9" t="str">
        <f t="shared" si="1"/>
        <v>М-ВВМ-01092005</v>
      </c>
      <c r="N22" s="33">
        <v>11</v>
      </c>
      <c r="O22" s="33">
        <v>0</v>
      </c>
      <c r="P22" s="33">
        <v>0</v>
      </c>
      <c r="Q22" s="8">
        <f>SUM(N22:P22)</f>
        <v>11</v>
      </c>
      <c r="R22" s="32">
        <v>65</v>
      </c>
      <c r="S22" s="34">
        <f>Q22/R22</f>
        <v>0.16923076923076924</v>
      </c>
      <c r="T22" s="21" t="str">
        <f>IF(Q22&gt;75%*R22,"Победитель",IF(Q22&gt;50%*R22,"Призёр","Участник"))</f>
        <v>Участник</v>
      </c>
    </row>
    <row r="23" spans="1:20" x14ac:dyDescent="0.3">
      <c r="A23" s="31">
        <v>9</v>
      </c>
      <c r="B23" s="12" t="s">
        <v>25</v>
      </c>
      <c r="C23" s="12" t="s">
        <v>155</v>
      </c>
      <c r="D23" s="12" t="s">
        <v>57</v>
      </c>
      <c r="E23" s="12" t="s">
        <v>151</v>
      </c>
      <c r="F23" s="3" t="str">
        <f t="shared" si="0"/>
        <v>К</v>
      </c>
      <c r="G23" s="3" t="str">
        <f t="shared" si="0"/>
        <v>П</v>
      </c>
      <c r="H23" s="3" t="str">
        <f t="shared" si="0"/>
        <v>Д</v>
      </c>
      <c r="I23" s="36" t="s">
        <v>156</v>
      </c>
      <c r="J23" s="12" t="s">
        <v>148</v>
      </c>
      <c r="K23" s="12">
        <v>8</v>
      </c>
      <c r="L23" s="12" t="s">
        <v>226</v>
      </c>
      <c r="M23" s="9" t="str">
        <f t="shared" si="1"/>
        <v>М-КПД-05052006</v>
      </c>
      <c r="N23" s="33">
        <v>10</v>
      </c>
      <c r="O23" s="33">
        <v>0</v>
      </c>
      <c r="P23" s="33">
        <v>0</v>
      </c>
      <c r="Q23" s="8">
        <f>SUM(N23:P23)</f>
        <v>10</v>
      </c>
      <c r="R23" s="32">
        <v>65</v>
      </c>
      <c r="S23" s="34">
        <f>Q23/R23</f>
        <v>0.15384615384615385</v>
      </c>
      <c r="T23" s="21" t="str">
        <f>IF(Q23&gt;75%*R23,"Победитель",IF(Q23&gt;50%*R23,"Призёр","Участник"))</f>
        <v>Участник</v>
      </c>
    </row>
    <row r="24" spans="1:20" x14ac:dyDescent="0.3">
      <c r="A24" s="31">
        <v>10</v>
      </c>
      <c r="B24" s="16" t="s">
        <v>12</v>
      </c>
      <c r="C24" s="16" t="s">
        <v>123</v>
      </c>
      <c r="D24" s="16" t="s">
        <v>68</v>
      </c>
      <c r="E24" s="16" t="s">
        <v>23</v>
      </c>
      <c r="F24" s="3" t="str">
        <f t="shared" si="0"/>
        <v>Т</v>
      </c>
      <c r="G24" s="3" t="str">
        <f t="shared" si="0"/>
        <v>Ю</v>
      </c>
      <c r="H24" s="3" t="str">
        <f t="shared" si="0"/>
        <v>М</v>
      </c>
      <c r="I24" s="37" t="s">
        <v>124</v>
      </c>
      <c r="J24" s="16" t="s">
        <v>260</v>
      </c>
      <c r="K24" s="16">
        <v>8</v>
      </c>
      <c r="L24" s="16" t="s">
        <v>46</v>
      </c>
      <c r="M24" s="9" t="str">
        <f t="shared" si="1"/>
        <v>Ж-ТЮМ-16072005</v>
      </c>
      <c r="N24" s="33">
        <v>10</v>
      </c>
      <c r="O24" s="33">
        <v>0</v>
      </c>
      <c r="P24" s="33">
        <v>0</v>
      </c>
      <c r="Q24" s="8">
        <f>SUM(N24:P24)</f>
        <v>10</v>
      </c>
      <c r="R24" s="32">
        <v>65</v>
      </c>
      <c r="S24" s="34">
        <f>Q24/R24</f>
        <v>0.15384615384615385</v>
      </c>
      <c r="T24" s="21" t="str">
        <f>IF(Q24&gt;75%*R24,"Победитель",IF(Q24&gt;50%*R24,"Призёр","Участник"))</f>
        <v>Участник</v>
      </c>
    </row>
    <row r="25" spans="1:20" x14ac:dyDescent="0.3">
      <c r="A25" s="31">
        <v>11</v>
      </c>
      <c r="B25" s="12" t="s">
        <v>12</v>
      </c>
      <c r="C25" s="12" t="s">
        <v>203</v>
      </c>
      <c r="D25" s="12" t="s">
        <v>77</v>
      </c>
      <c r="E25" s="12" t="s">
        <v>204</v>
      </c>
      <c r="F25" s="3" t="str">
        <f t="shared" si="0"/>
        <v>Х</v>
      </c>
      <c r="G25" s="3" t="str">
        <f t="shared" si="0"/>
        <v>У</v>
      </c>
      <c r="H25" s="3" t="str">
        <f t="shared" si="0"/>
        <v>Е</v>
      </c>
      <c r="I25" s="36">
        <v>25082005</v>
      </c>
      <c r="J25" s="12" t="s">
        <v>199</v>
      </c>
      <c r="K25" s="12">
        <v>8</v>
      </c>
      <c r="L25" s="12" t="s">
        <v>45</v>
      </c>
      <c r="M25" s="9" t="str">
        <f t="shared" si="1"/>
        <v>Ж-ХУЕ-25082005</v>
      </c>
      <c r="N25" s="33">
        <v>8</v>
      </c>
      <c r="O25" s="33">
        <v>0</v>
      </c>
      <c r="P25" s="33">
        <v>0</v>
      </c>
      <c r="Q25" s="21">
        <f>SUM(N25:P25)</f>
        <v>8</v>
      </c>
      <c r="R25" s="32">
        <v>65</v>
      </c>
      <c r="S25" s="34">
        <f>Q25/R25</f>
        <v>0.12307692307692308</v>
      </c>
      <c r="T25" s="21" t="str">
        <f>IF(Q25&gt;75%*R25,"Победитель",IF(Q25&gt;50%*R25,"Призёр","Участник"))</f>
        <v>Участник</v>
      </c>
    </row>
    <row r="26" spans="1:20" x14ac:dyDescent="0.3">
      <c r="A26" s="31">
        <v>12</v>
      </c>
      <c r="B26" s="14" t="s">
        <v>12</v>
      </c>
      <c r="C26" s="14" t="s">
        <v>89</v>
      </c>
      <c r="D26" s="14" t="s">
        <v>76</v>
      </c>
      <c r="E26" s="14" t="s">
        <v>23</v>
      </c>
      <c r="F26" s="3" t="str">
        <f t="shared" si="0"/>
        <v>С</v>
      </c>
      <c r="G26" s="3" t="str">
        <f t="shared" si="0"/>
        <v>Д</v>
      </c>
      <c r="H26" s="3" t="str">
        <f t="shared" si="0"/>
        <v>М</v>
      </c>
      <c r="I26" s="1" t="s">
        <v>90</v>
      </c>
      <c r="J26" s="14" t="s">
        <v>75</v>
      </c>
      <c r="K26" s="12">
        <v>8</v>
      </c>
      <c r="L26" s="14" t="s">
        <v>229</v>
      </c>
      <c r="M26" s="9" t="str">
        <f t="shared" si="1"/>
        <v>Ж-СДМ-05092005</v>
      </c>
      <c r="N26" s="33">
        <v>7</v>
      </c>
      <c r="O26" s="33">
        <v>0</v>
      </c>
      <c r="P26" s="33">
        <v>0</v>
      </c>
      <c r="Q26" s="8">
        <f>SUM(N26:P26)</f>
        <v>7</v>
      </c>
      <c r="R26" s="32">
        <v>65</v>
      </c>
      <c r="S26" s="34">
        <f>Q26/R26</f>
        <v>0.1076923076923077</v>
      </c>
      <c r="T26" s="21" t="str">
        <f>IF(Q26&gt;75%*R26,"Победитель",IF(Q26&gt;50%*R26,"Призёр","Участник"))</f>
        <v>Участник</v>
      </c>
    </row>
    <row r="27" spans="1:20" x14ac:dyDescent="0.3">
      <c r="A27" s="31">
        <v>13</v>
      </c>
      <c r="B27" s="12" t="s">
        <v>25</v>
      </c>
      <c r="C27" s="12" t="s">
        <v>35</v>
      </c>
      <c r="D27" s="12" t="s">
        <v>36</v>
      </c>
      <c r="E27" s="12" t="s">
        <v>37</v>
      </c>
      <c r="F27" s="3" t="str">
        <f>LEFT(C27,1)</f>
        <v>А</v>
      </c>
      <c r="G27" s="3" t="str">
        <f>LEFT(D27,1)</f>
        <v>Б</v>
      </c>
      <c r="H27" s="3" t="str">
        <f>LEFT(E27,1)</f>
        <v>В</v>
      </c>
      <c r="I27" s="1" t="s">
        <v>38</v>
      </c>
      <c r="J27" s="10" t="s">
        <v>21</v>
      </c>
      <c r="K27" s="12">
        <v>8</v>
      </c>
      <c r="L27" s="12" t="s">
        <v>233</v>
      </c>
      <c r="M27" s="9" t="str">
        <f t="shared" si="1"/>
        <v>М-АБВ-31102004</v>
      </c>
      <c r="N27" s="33">
        <v>7</v>
      </c>
      <c r="O27" s="33">
        <v>0</v>
      </c>
      <c r="P27" s="33">
        <v>0</v>
      </c>
      <c r="Q27" s="8">
        <f>SUM(N27:P27)</f>
        <v>7</v>
      </c>
      <c r="R27" s="32">
        <v>65</v>
      </c>
      <c r="S27" s="34">
        <f>Q27/R27</f>
        <v>0.1076923076923077</v>
      </c>
      <c r="T27" s="21" t="str">
        <f>IF(Q27&gt;75%*R27,"Победитель",IF(Q27&gt;50%*R27,"Призёр","Участник"))</f>
        <v>Участник</v>
      </c>
    </row>
    <row r="28" spans="1:20" x14ac:dyDescent="0.3">
      <c r="A28" s="31">
        <v>14</v>
      </c>
      <c r="B28" s="12" t="s">
        <v>12</v>
      </c>
      <c r="C28" s="12" t="s">
        <v>195</v>
      </c>
      <c r="D28" s="12" t="s">
        <v>136</v>
      </c>
      <c r="E28" s="12" t="s">
        <v>47</v>
      </c>
      <c r="F28" s="3" t="str">
        <f t="shared" ref="F28:H33" si="2">LEFT(C28,1)</f>
        <v>О</v>
      </c>
      <c r="G28" s="3" t="str">
        <f t="shared" si="2"/>
        <v>И</v>
      </c>
      <c r="H28" s="3" t="str">
        <f t="shared" si="2"/>
        <v>С</v>
      </c>
      <c r="I28" s="36" t="s">
        <v>196</v>
      </c>
      <c r="J28" s="12" t="s">
        <v>186</v>
      </c>
      <c r="K28" s="12">
        <v>8</v>
      </c>
      <c r="L28" s="12" t="s">
        <v>85</v>
      </c>
      <c r="M28" s="9" t="str">
        <f t="shared" si="1"/>
        <v>Ж-ОИС-08032006</v>
      </c>
      <c r="N28" s="33">
        <v>4</v>
      </c>
      <c r="O28" s="33">
        <v>0</v>
      </c>
      <c r="P28" s="33">
        <v>0</v>
      </c>
      <c r="Q28" s="8">
        <f>SUM(N28:P28)</f>
        <v>4</v>
      </c>
      <c r="R28" s="32">
        <v>65</v>
      </c>
      <c r="S28" s="34">
        <f>Q28/R28</f>
        <v>6.1538461538461542E-2</v>
      </c>
      <c r="T28" s="21" t="str">
        <f>IF(Q28&gt;75%*R28,"Победитель",IF(Q28&gt;50%*R28,"Призёр","Участник"))</f>
        <v>Участник</v>
      </c>
    </row>
    <row r="29" spans="1:20" x14ac:dyDescent="0.3">
      <c r="A29" s="31">
        <v>15</v>
      </c>
      <c r="B29" s="12" t="s">
        <v>12</v>
      </c>
      <c r="C29" s="11" t="s">
        <v>180</v>
      </c>
      <c r="D29" s="11" t="s">
        <v>87</v>
      </c>
      <c r="E29" s="11" t="s">
        <v>69</v>
      </c>
      <c r="F29" s="3" t="str">
        <f t="shared" si="2"/>
        <v>С</v>
      </c>
      <c r="G29" s="3" t="str">
        <f t="shared" si="2"/>
        <v>Л</v>
      </c>
      <c r="H29" s="3" t="str">
        <f t="shared" si="2"/>
        <v>А</v>
      </c>
      <c r="I29" s="2" t="s">
        <v>181</v>
      </c>
      <c r="J29" s="10" t="s">
        <v>172</v>
      </c>
      <c r="K29" s="12">
        <v>8</v>
      </c>
      <c r="L29" s="11" t="s">
        <v>185</v>
      </c>
      <c r="M29" s="9" t="str">
        <f t="shared" si="1"/>
        <v>Ж-СЛА-08072005</v>
      </c>
      <c r="N29" s="33">
        <v>3</v>
      </c>
      <c r="O29" s="33">
        <v>0</v>
      </c>
      <c r="P29" s="33">
        <v>0</v>
      </c>
      <c r="Q29" s="8">
        <f>SUM(N29:P29)</f>
        <v>3</v>
      </c>
      <c r="R29" s="32">
        <v>65</v>
      </c>
      <c r="S29" s="34">
        <f>Q29/R29</f>
        <v>4.6153846153846156E-2</v>
      </c>
      <c r="T29" s="21" t="str">
        <f>IF(Q29&gt;75%*R29,"Победитель",IF(Q29&gt;50%*R29,"Призёр","Участник"))</f>
        <v>Участник</v>
      </c>
    </row>
    <row r="30" spans="1:20" x14ac:dyDescent="0.3">
      <c r="A30" s="31">
        <v>16</v>
      </c>
      <c r="B30" s="12" t="s">
        <v>12</v>
      </c>
      <c r="C30" s="12" t="s">
        <v>192</v>
      </c>
      <c r="D30" s="12" t="s">
        <v>193</v>
      </c>
      <c r="E30" s="12" t="s">
        <v>33</v>
      </c>
      <c r="F30" s="3" t="str">
        <f t="shared" si="2"/>
        <v>П</v>
      </c>
      <c r="G30" s="3" t="str">
        <f t="shared" si="2"/>
        <v>А</v>
      </c>
      <c r="H30" s="3" t="str">
        <f t="shared" si="2"/>
        <v>В</v>
      </c>
      <c r="I30" s="36" t="s">
        <v>194</v>
      </c>
      <c r="J30" s="12" t="s">
        <v>186</v>
      </c>
      <c r="K30" s="12">
        <v>8</v>
      </c>
      <c r="L30" s="12" t="s">
        <v>105</v>
      </c>
      <c r="M30" s="9" t="str">
        <f t="shared" si="1"/>
        <v>Ж-ПАВ-21122005</v>
      </c>
      <c r="N30" s="33">
        <v>2</v>
      </c>
      <c r="O30" s="33">
        <v>0</v>
      </c>
      <c r="P30" s="33">
        <v>0</v>
      </c>
      <c r="Q30" s="8">
        <f>SUM(N30:P30)</f>
        <v>2</v>
      </c>
      <c r="R30" s="32">
        <v>65</v>
      </c>
      <c r="S30" s="34">
        <f>Q30/R30</f>
        <v>3.0769230769230771E-2</v>
      </c>
      <c r="T30" s="21" t="str">
        <f>IF(Q30&gt;75%*R30,"Победитель",IF(Q30&gt;50%*R30,"Призёр","Участник"))</f>
        <v>Участник</v>
      </c>
    </row>
    <row r="31" spans="1:20" x14ac:dyDescent="0.3">
      <c r="A31" s="31">
        <v>17</v>
      </c>
      <c r="B31" s="16" t="s">
        <v>12</v>
      </c>
      <c r="C31" s="16" t="s">
        <v>128</v>
      </c>
      <c r="D31" s="16" t="s">
        <v>84</v>
      </c>
      <c r="E31" s="16" t="s">
        <v>51</v>
      </c>
      <c r="F31" s="3" t="str">
        <f t="shared" si="2"/>
        <v>Я</v>
      </c>
      <c r="G31" s="3" t="str">
        <f t="shared" si="2"/>
        <v>В</v>
      </c>
      <c r="H31" s="3" t="str">
        <f t="shared" si="2"/>
        <v>И</v>
      </c>
      <c r="I31" s="37" t="s">
        <v>59</v>
      </c>
      <c r="J31" s="16" t="s">
        <v>260</v>
      </c>
      <c r="K31" s="16">
        <v>8</v>
      </c>
      <c r="L31" s="16" t="s">
        <v>44</v>
      </c>
      <c r="M31" s="9" t="str">
        <f t="shared" si="1"/>
        <v>Ж-ЯВИ-21072005</v>
      </c>
      <c r="N31" s="33">
        <v>2</v>
      </c>
      <c r="O31" s="33">
        <v>0</v>
      </c>
      <c r="P31" s="33">
        <v>0</v>
      </c>
      <c r="Q31" s="8">
        <f>SUM(N31:P31)</f>
        <v>2</v>
      </c>
      <c r="R31" s="32">
        <v>65</v>
      </c>
      <c r="S31" s="34">
        <f>Q31/R31</f>
        <v>3.0769230769230771E-2</v>
      </c>
      <c r="T31" s="21" t="str">
        <f>IF(Q31&gt;75%*R31,"Победитель",IF(Q31&gt;50%*R31,"Призёр","Участник"))</f>
        <v>Участник</v>
      </c>
    </row>
    <row r="32" spans="1:20" x14ac:dyDescent="0.3">
      <c r="A32" s="31">
        <v>18</v>
      </c>
      <c r="B32" s="12" t="s">
        <v>12</v>
      </c>
      <c r="C32" s="11" t="s">
        <v>178</v>
      </c>
      <c r="D32" s="11" t="s">
        <v>65</v>
      </c>
      <c r="E32" s="11" t="s">
        <v>47</v>
      </c>
      <c r="F32" s="3" t="str">
        <f t="shared" si="2"/>
        <v>Л</v>
      </c>
      <c r="G32" s="3" t="str">
        <f t="shared" si="2"/>
        <v>С</v>
      </c>
      <c r="H32" s="3" t="str">
        <f t="shared" si="2"/>
        <v>С</v>
      </c>
      <c r="I32" s="2" t="s">
        <v>179</v>
      </c>
      <c r="J32" s="10" t="s">
        <v>172</v>
      </c>
      <c r="K32" s="12">
        <v>8</v>
      </c>
      <c r="L32" s="11" t="s">
        <v>227</v>
      </c>
      <c r="M32" s="9" t="str">
        <f t="shared" si="1"/>
        <v>Ж-ЛСС-01082005</v>
      </c>
      <c r="N32" s="33">
        <v>0</v>
      </c>
      <c r="O32" s="33">
        <v>0</v>
      </c>
      <c r="P32" s="33">
        <v>0</v>
      </c>
      <c r="Q32" s="8">
        <f>SUM(N32:P32)</f>
        <v>0</v>
      </c>
      <c r="R32" s="32">
        <v>65</v>
      </c>
      <c r="S32" s="34">
        <f>Q32/R32</f>
        <v>0</v>
      </c>
      <c r="T32" s="21" t="str">
        <f>IF(Q32&gt;75%*R32,"Победитель",IF(Q32&gt;50%*R32,"Призёр","Участник"))</f>
        <v>Участник</v>
      </c>
    </row>
    <row r="33" spans="1:20" x14ac:dyDescent="0.3">
      <c r="A33" s="31">
        <v>19</v>
      </c>
      <c r="B33" s="12" t="s">
        <v>12</v>
      </c>
      <c r="C33" s="12" t="s">
        <v>184</v>
      </c>
      <c r="D33" s="12" t="s">
        <v>52</v>
      </c>
      <c r="E33" s="12" t="s">
        <v>55</v>
      </c>
      <c r="F33" s="3" t="str">
        <f t="shared" si="2"/>
        <v>К</v>
      </c>
      <c r="G33" s="3" t="str">
        <f t="shared" si="2"/>
        <v>А</v>
      </c>
      <c r="H33" s="3" t="str">
        <f t="shared" si="2"/>
        <v>Д</v>
      </c>
      <c r="I33" s="1" t="s">
        <v>100</v>
      </c>
      <c r="J33" s="10" t="s">
        <v>172</v>
      </c>
      <c r="K33" s="12">
        <v>8</v>
      </c>
      <c r="L33" s="12" t="s">
        <v>232</v>
      </c>
      <c r="M33" s="9" t="str">
        <f t="shared" si="1"/>
        <v>Ж-КАД-12042005</v>
      </c>
      <c r="N33" s="33">
        <v>0</v>
      </c>
      <c r="O33" s="33">
        <v>0</v>
      </c>
      <c r="P33" s="33">
        <v>0</v>
      </c>
      <c r="Q33" s="8">
        <f>SUM(N33:P33)</f>
        <v>0</v>
      </c>
      <c r="R33" s="32">
        <v>65</v>
      </c>
      <c r="S33" s="34">
        <f>Q33/R33</f>
        <v>0</v>
      </c>
      <c r="T33" s="21" t="str">
        <f>IF(Q33&gt;75%*R33,"Победитель",IF(Q33&gt;50%*R33,"Призёр","Участник"))</f>
        <v>Участник</v>
      </c>
    </row>
  </sheetData>
  <sheetProtection password="CF7A" sheet="1" objects="1" scenarios="1"/>
  <mergeCells count="21">
    <mergeCell ref="M12:M14"/>
    <mergeCell ref="N12:P12"/>
    <mergeCell ref="Q12:Q14"/>
    <mergeCell ref="R12:R14"/>
    <mergeCell ref="S12:S14"/>
    <mergeCell ref="T12:T14"/>
    <mergeCell ref="N13:N14"/>
    <mergeCell ref="O13:O14"/>
    <mergeCell ref="P13:P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topLeftCell="A11" zoomScale="70" zoomScaleNormal="70" workbookViewId="0">
      <selection activeCell="P11" sqref="P1:P1048576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5" width="6.140625" style="41" customWidth="1"/>
    <col min="16" max="16" width="10.140625" style="42" customWidth="1"/>
    <col min="17" max="17" width="10" style="40" customWidth="1"/>
    <col min="18" max="18" width="10" style="38" customWidth="1"/>
    <col min="19" max="19" width="12.5703125" style="42" customWidth="1"/>
    <col min="20" max="16384" width="9.140625" style="35"/>
  </cols>
  <sheetData>
    <row r="1" spans="1:19" s="43" customFormat="1" x14ac:dyDescent="0.3">
      <c r="I1" s="22"/>
      <c r="P1" s="23"/>
      <c r="S1" s="23"/>
    </row>
    <row r="2" spans="1:19" s="43" customFormat="1" ht="19.5" hidden="1" thickBot="1" x14ac:dyDescent="0.35">
      <c r="C2" s="24"/>
      <c r="D2" s="25" t="s">
        <v>15</v>
      </c>
      <c r="I2" s="22"/>
      <c r="P2" s="23"/>
      <c r="S2" s="23"/>
    </row>
    <row r="3" spans="1:19" s="43" customFormat="1" hidden="1" x14ac:dyDescent="0.3">
      <c r="C3" s="26"/>
      <c r="D3" s="26"/>
      <c r="I3" s="22"/>
      <c r="P3" s="23"/>
      <c r="S3" s="23"/>
    </row>
    <row r="4" spans="1:19" s="43" customFormat="1" ht="19.5" hidden="1" thickBot="1" x14ac:dyDescent="0.35">
      <c r="C4" s="27"/>
      <c r="D4" s="26" t="s">
        <v>16</v>
      </c>
      <c r="I4" s="22"/>
      <c r="P4" s="23"/>
      <c r="S4" s="23"/>
    </row>
    <row r="5" spans="1:19" s="43" customFormat="1" hidden="1" x14ac:dyDescent="0.3">
      <c r="C5" s="26"/>
      <c r="D5" s="26"/>
      <c r="I5" s="22"/>
      <c r="P5" s="23"/>
      <c r="S5" s="23"/>
    </row>
    <row r="6" spans="1:19" s="43" customFormat="1" ht="19.5" hidden="1" thickBot="1" x14ac:dyDescent="0.35">
      <c r="C6" s="28"/>
      <c r="D6" s="26" t="s">
        <v>17</v>
      </c>
      <c r="I6" s="22"/>
      <c r="P6" s="23"/>
      <c r="S6" s="23"/>
    </row>
    <row r="7" spans="1:19" s="43" customFormat="1" hidden="1" x14ac:dyDescent="0.3">
      <c r="C7" s="26"/>
      <c r="D7" s="26"/>
      <c r="I7" s="22"/>
      <c r="P7" s="23"/>
      <c r="S7" s="23"/>
    </row>
    <row r="8" spans="1:19" s="43" customFormat="1" ht="19.5" hidden="1" thickBot="1" x14ac:dyDescent="0.35">
      <c r="C8" s="29"/>
      <c r="D8" s="26" t="s">
        <v>20</v>
      </c>
      <c r="I8" s="22"/>
      <c r="P8" s="23"/>
      <c r="S8" s="23"/>
    </row>
    <row r="9" spans="1:19" s="43" customFormat="1" x14ac:dyDescent="0.3">
      <c r="I9" s="22"/>
      <c r="P9" s="23"/>
      <c r="S9" s="23"/>
    </row>
    <row r="10" spans="1:19" s="43" customFormat="1" x14ac:dyDescent="0.3">
      <c r="A10" s="43" t="s">
        <v>267</v>
      </c>
      <c r="I10" s="22"/>
      <c r="P10" s="23"/>
      <c r="S10" s="23"/>
    </row>
    <row r="11" spans="1:19" s="43" customFormat="1" x14ac:dyDescent="0.3">
      <c r="A11" s="48" t="s">
        <v>220</v>
      </c>
      <c r="B11" s="48"/>
      <c r="C11" s="48"/>
      <c r="D11" s="48"/>
      <c r="I11" s="22"/>
      <c r="P11" s="23"/>
      <c r="S11" s="23"/>
    </row>
    <row r="12" spans="1:19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5" t="s">
        <v>8</v>
      </c>
      <c r="Q12" s="44" t="s">
        <v>7</v>
      </c>
      <c r="R12" s="44" t="s">
        <v>19</v>
      </c>
      <c r="S12" s="45" t="s">
        <v>13</v>
      </c>
    </row>
    <row r="13" spans="1:19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5"/>
      <c r="Q13" s="44"/>
      <c r="R13" s="44"/>
      <c r="S13" s="45"/>
    </row>
    <row r="14" spans="1:19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5"/>
      <c r="Q14" s="44"/>
      <c r="R14" s="44"/>
      <c r="S14" s="45"/>
    </row>
    <row r="15" spans="1:19" x14ac:dyDescent="0.3">
      <c r="A15" s="31">
        <v>1</v>
      </c>
      <c r="B15" s="12" t="s">
        <v>12</v>
      </c>
      <c r="C15" s="12" t="s">
        <v>205</v>
      </c>
      <c r="D15" s="12" t="s">
        <v>22</v>
      </c>
      <c r="E15" s="12" t="s">
        <v>102</v>
      </c>
      <c r="F15" s="3" t="str">
        <f t="shared" ref="F15:H24" si="0">LEFT(C15,1)</f>
        <v>Т</v>
      </c>
      <c r="G15" s="3" t="str">
        <f t="shared" si="0"/>
        <v>А</v>
      </c>
      <c r="H15" s="3" t="str">
        <f t="shared" si="0"/>
        <v>В</v>
      </c>
      <c r="I15" s="36">
        <v>12052004</v>
      </c>
      <c r="J15" s="12" t="s">
        <v>199</v>
      </c>
      <c r="K15" s="12">
        <v>9</v>
      </c>
      <c r="L15" s="12" t="s">
        <v>215</v>
      </c>
      <c r="M15" s="9" t="str">
        <f t="shared" ref="M15:M24" si="1">CONCATENATE(B15,"-",F15,G15,H15,"-",I15)</f>
        <v>Ж-ТАВ-12052004</v>
      </c>
      <c r="N15" s="33">
        <v>50</v>
      </c>
      <c r="O15" s="33">
        <v>13</v>
      </c>
      <c r="P15" s="21">
        <f>SUM(N15:O15)</f>
        <v>63</v>
      </c>
      <c r="Q15" s="32">
        <v>85</v>
      </c>
      <c r="R15" s="34">
        <f>P15/Q15</f>
        <v>0.74117647058823533</v>
      </c>
      <c r="S15" s="21" t="str">
        <f>IF(P15&gt;75%*Q15,"Победитель",IF(P15&gt;50%*Q15,"Призёр","Участник"))</f>
        <v>Призёр</v>
      </c>
    </row>
    <row r="16" spans="1:19" x14ac:dyDescent="0.3">
      <c r="A16" s="31">
        <v>2</v>
      </c>
      <c r="B16" s="12" t="s">
        <v>12</v>
      </c>
      <c r="C16" s="12" t="s">
        <v>152</v>
      </c>
      <c r="D16" s="12" t="s">
        <v>30</v>
      </c>
      <c r="E16" s="12" t="s">
        <v>69</v>
      </c>
      <c r="F16" s="3" t="str">
        <f t="shared" si="0"/>
        <v>Б</v>
      </c>
      <c r="G16" s="3" t="str">
        <f t="shared" si="0"/>
        <v>Д</v>
      </c>
      <c r="H16" s="3" t="str">
        <f t="shared" si="0"/>
        <v>А</v>
      </c>
      <c r="I16" s="36">
        <v>26012005</v>
      </c>
      <c r="J16" s="12" t="s">
        <v>199</v>
      </c>
      <c r="K16" s="12">
        <v>9</v>
      </c>
      <c r="L16" s="12" t="s">
        <v>250</v>
      </c>
      <c r="M16" s="9" t="str">
        <f t="shared" si="1"/>
        <v>Ж-БДА-26012005</v>
      </c>
      <c r="N16" s="33">
        <v>48</v>
      </c>
      <c r="O16" s="33">
        <v>11</v>
      </c>
      <c r="P16" s="8">
        <f>SUM(N16:O16)</f>
        <v>59</v>
      </c>
      <c r="Q16" s="32">
        <v>85</v>
      </c>
      <c r="R16" s="34">
        <f>P16/Q16</f>
        <v>0.69411764705882351</v>
      </c>
      <c r="S16" s="21" t="str">
        <f>IF(P16&gt;75%*Q16,"Победитель",IF(P16&gt;50%*Q16,"Призёр","Участник"))</f>
        <v>Призёр</v>
      </c>
    </row>
    <row r="17" spans="1:19" x14ac:dyDescent="0.3">
      <c r="A17" s="31">
        <v>3</v>
      </c>
      <c r="B17" s="14" t="s">
        <v>12</v>
      </c>
      <c r="C17" s="14" t="s">
        <v>40</v>
      </c>
      <c r="D17" s="14" t="s">
        <v>92</v>
      </c>
      <c r="E17" s="14" t="s">
        <v>23</v>
      </c>
      <c r="F17" s="3" t="str">
        <f t="shared" si="0"/>
        <v>С</v>
      </c>
      <c r="G17" s="3" t="str">
        <f t="shared" si="0"/>
        <v>О</v>
      </c>
      <c r="H17" s="3" t="str">
        <f t="shared" si="0"/>
        <v>М</v>
      </c>
      <c r="I17" s="1" t="s">
        <v>93</v>
      </c>
      <c r="J17" s="14" t="s">
        <v>75</v>
      </c>
      <c r="K17" s="4" t="s">
        <v>91</v>
      </c>
      <c r="L17" s="14" t="s">
        <v>257</v>
      </c>
      <c r="M17" s="9" t="str">
        <f t="shared" si="1"/>
        <v>Ж-СОМ-31052004</v>
      </c>
      <c r="N17" s="33">
        <v>35</v>
      </c>
      <c r="O17" s="33">
        <v>16</v>
      </c>
      <c r="P17" s="8">
        <f>SUM(N17:O17)</f>
        <v>51</v>
      </c>
      <c r="Q17" s="32">
        <v>85</v>
      </c>
      <c r="R17" s="34">
        <f>P17/Q17</f>
        <v>0.6</v>
      </c>
      <c r="S17" s="21" t="str">
        <f>IF(P17&gt;75%*Q17,"Победитель",IF(P17&gt;50%*Q17,"Призёр","Участник"))</f>
        <v>Призёр</v>
      </c>
    </row>
    <row r="18" spans="1:19" x14ac:dyDescent="0.3">
      <c r="A18" s="31">
        <v>4</v>
      </c>
      <c r="B18" s="12" t="s">
        <v>12</v>
      </c>
      <c r="C18" s="12" t="s">
        <v>207</v>
      </c>
      <c r="D18" s="12" t="s">
        <v>208</v>
      </c>
      <c r="E18" s="12" t="s">
        <v>69</v>
      </c>
      <c r="F18" s="3" t="str">
        <f t="shared" si="0"/>
        <v>Б</v>
      </c>
      <c r="G18" s="3" t="str">
        <f t="shared" si="0"/>
        <v>Д</v>
      </c>
      <c r="H18" s="3" t="str">
        <f t="shared" si="0"/>
        <v>А</v>
      </c>
      <c r="I18" s="36">
        <v>13112004</v>
      </c>
      <c r="J18" s="12" t="s">
        <v>199</v>
      </c>
      <c r="K18" s="12">
        <v>9</v>
      </c>
      <c r="L18" s="12" t="s">
        <v>235</v>
      </c>
      <c r="M18" s="9" t="str">
        <f t="shared" si="1"/>
        <v>Ж-БДА-13112004</v>
      </c>
      <c r="N18" s="33">
        <v>32</v>
      </c>
      <c r="O18" s="33">
        <v>13</v>
      </c>
      <c r="P18" s="21">
        <f>SUM(N18:O18)</f>
        <v>45</v>
      </c>
      <c r="Q18" s="32">
        <v>85</v>
      </c>
      <c r="R18" s="34">
        <f>P18/Q18</f>
        <v>0.52941176470588236</v>
      </c>
      <c r="S18" s="21" t="str">
        <f>IF(P18&gt;75%*Q18,"Победитель",IF(P18&gt;50%*Q18,"Призёр","Участник"))</f>
        <v>Призёр</v>
      </c>
    </row>
    <row r="19" spans="1:19" x14ac:dyDescent="0.3">
      <c r="A19" s="31">
        <v>5</v>
      </c>
      <c r="B19" s="12" t="s">
        <v>12</v>
      </c>
      <c r="C19" s="12" t="s">
        <v>214</v>
      </c>
      <c r="D19" s="12" t="s">
        <v>54</v>
      </c>
      <c r="E19" s="12" t="s">
        <v>66</v>
      </c>
      <c r="F19" s="3" t="str">
        <f t="shared" si="0"/>
        <v>А</v>
      </c>
      <c r="G19" s="3" t="str">
        <f t="shared" si="0"/>
        <v>В</v>
      </c>
      <c r="H19" s="3" t="str">
        <f t="shared" si="0"/>
        <v>М</v>
      </c>
      <c r="I19" s="36">
        <v>26052004</v>
      </c>
      <c r="J19" s="12" t="s">
        <v>199</v>
      </c>
      <c r="K19" s="12">
        <v>9</v>
      </c>
      <c r="L19" s="12" t="s">
        <v>106</v>
      </c>
      <c r="M19" s="9" t="str">
        <f t="shared" si="1"/>
        <v>Ж-АВМ-26052004</v>
      </c>
      <c r="N19" s="33">
        <v>25</v>
      </c>
      <c r="O19" s="33">
        <v>16</v>
      </c>
      <c r="P19" s="21">
        <f>SUM(N19:O19)</f>
        <v>41</v>
      </c>
      <c r="Q19" s="32">
        <v>85</v>
      </c>
      <c r="R19" s="34">
        <f>P19/Q19</f>
        <v>0.4823529411764706</v>
      </c>
      <c r="S19" s="21" t="str">
        <f>IF(P19&gt;75%*Q19,"Победитель",IF(P19&gt;50%*Q19,"Призёр","Участник"))</f>
        <v>Участник</v>
      </c>
    </row>
    <row r="20" spans="1:19" x14ac:dyDescent="0.3">
      <c r="A20" s="31">
        <v>6</v>
      </c>
      <c r="B20" s="12" t="s">
        <v>12</v>
      </c>
      <c r="C20" s="12" t="s">
        <v>70</v>
      </c>
      <c r="D20" s="12" t="s">
        <v>136</v>
      </c>
      <c r="E20" s="12" t="s">
        <v>69</v>
      </c>
      <c r="F20" s="3" t="str">
        <f t="shared" si="0"/>
        <v>М</v>
      </c>
      <c r="G20" s="3" t="str">
        <f t="shared" si="0"/>
        <v>И</v>
      </c>
      <c r="H20" s="3" t="str">
        <f t="shared" si="0"/>
        <v>А</v>
      </c>
      <c r="I20" s="36">
        <v>25042004</v>
      </c>
      <c r="J20" s="12" t="s">
        <v>171</v>
      </c>
      <c r="K20" s="12">
        <v>9</v>
      </c>
      <c r="L20" s="12" t="s">
        <v>256</v>
      </c>
      <c r="M20" s="9" t="str">
        <f t="shared" si="1"/>
        <v>Ж-МИА-25042004</v>
      </c>
      <c r="N20" s="33">
        <v>29</v>
      </c>
      <c r="O20" s="33">
        <v>8</v>
      </c>
      <c r="P20" s="8">
        <f>SUM(N20:O20)</f>
        <v>37</v>
      </c>
      <c r="Q20" s="32">
        <v>85</v>
      </c>
      <c r="R20" s="34">
        <f>P20/Q20</f>
        <v>0.43529411764705883</v>
      </c>
      <c r="S20" s="21" t="str">
        <f>IF(P20&gt;75%*Q20,"Победитель",IF(P20&gt;50%*Q20,"Призёр","Участник"))</f>
        <v>Участник</v>
      </c>
    </row>
    <row r="21" spans="1:19" x14ac:dyDescent="0.3">
      <c r="A21" s="31">
        <v>7</v>
      </c>
      <c r="B21" s="12" t="s">
        <v>12</v>
      </c>
      <c r="C21" s="12" t="s">
        <v>210</v>
      </c>
      <c r="D21" s="12" t="s">
        <v>34</v>
      </c>
      <c r="E21" s="12" t="s">
        <v>29</v>
      </c>
      <c r="F21" s="3" t="str">
        <f t="shared" si="0"/>
        <v>И</v>
      </c>
      <c r="G21" s="3" t="str">
        <f t="shared" si="0"/>
        <v>А</v>
      </c>
      <c r="H21" s="3" t="str">
        <f t="shared" si="0"/>
        <v>И</v>
      </c>
      <c r="I21" s="36">
        <v>30062004</v>
      </c>
      <c r="J21" s="12" t="s">
        <v>199</v>
      </c>
      <c r="K21" s="12">
        <v>9</v>
      </c>
      <c r="L21" s="12" t="s">
        <v>234</v>
      </c>
      <c r="M21" s="9" t="str">
        <f t="shared" si="1"/>
        <v>Ж-ИАИ-30062004</v>
      </c>
      <c r="N21" s="33">
        <v>12</v>
      </c>
      <c r="O21" s="33">
        <v>13</v>
      </c>
      <c r="P21" s="21">
        <f>SUM(N21:O21)</f>
        <v>25</v>
      </c>
      <c r="Q21" s="32">
        <v>85</v>
      </c>
      <c r="R21" s="34">
        <f>P21/Q21</f>
        <v>0.29411764705882354</v>
      </c>
      <c r="S21" s="21" t="str">
        <f>IF(P21&gt;75%*Q21,"Победитель",IF(P21&gt;50%*Q21,"Призёр","Участник"))</f>
        <v>Участник</v>
      </c>
    </row>
    <row r="22" spans="1:19" x14ac:dyDescent="0.3">
      <c r="A22" s="31">
        <v>8</v>
      </c>
      <c r="B22" s="12" t="s">
        <v>12</v>
      </c>
      <c r="C22" s="12" t="s">
        <v>60</v>
      </c>
      <c r="D22" s="12" t="s">
        <v>52</v>
      </c>
      <c r="E22" s="12" t="s">
        <v>53</v>
      </c>
      <c r="F22" s="3" t="str">
        <f t="shared" si="0"/>
        <v>Т</v>
      </c>
      <c r="G22" s="3" t="str">
        <f t="shared" si="0"/>
        <v>А</v>
      </c>
      <c r="H22" s="3" t="str">
        <f t="shared" si="0"/>
        <v>Н</v>
      </c>
      <c r="I22" s="36">
        <v>5072004</v>
      </c>
      <c r="J22" s="12" t="s">
        <v>49</v>
      </c>
      <c r="K22" s="12">
        <v>9</v>
      </c>
      <c r="L22" s="12" t="s">
        <v>211</v>
      </c>
      <c r="M22" s="9" t="str">
        <f t="shared" si="1"/>
        <v>Ж-ТАН-5072004</v>
      </c>
      <c r="N22" s="33">
        <v>14</v>
      </c>
      <c r="O22" s="33">
        <v>11</v>
      </c>
      <c r="P22" s="8">
        <f>SUM(N22:O22)</f>
        <v>25</v>
      </c>
      <c r="Q22" s="32">
        <v>85</v>
      </c>
      <c r="R22" s="34">
        <f>P22/Q22</f>
        <v>0.29411764705882354</v>
      </c>
      <c r="S22" s="21" t="str">
        <f>IF(P22&gt;75%*Q22,"Победитель",IF(P22&gt;50%*Q22,"Призёр","Участник"))</f>
        <v>Участник</v>
      </c>
    </row>
    <row r="23" spans="1:19" x14ac:dyDescent="0.3">
      <c r="A23" s="31">
        <v>9</v>
      </c>
      <c r="B23" s="12" t="s">
        <v>25</v>
      </c>
      <c r="C23" s="12" t="s">
        <v>213</v>
      </c>
      <c r="D23" s="12" t="s">
        <v>72</v>
      </c>
      <c r="E23" s="12" t="s">
        <v>26</v>
      </c>
      <c r="F23" s="3" t="str">
        <f t="shared" si="0"/>
        <v>Т</v>
      </c>
      <c r="G23" s="3" t="str">
        <f t="shared" si="0"/>
        <v>М</v>
      </c>
      <c r="H23" s="3" t="str">
        <f t="shared" si="0"/>
        <v>А</v>
      </c>
      <c r="I23" s="36">
        <v>9102004</v>
      </c>
      <c r="J23" s="12" t="s">
        <v>199</v>
      </c>
      <c r="K23" s="12">
        <v>9</v>
      </c>
      <c r="L23" s="12" t="s">
        <v>236</v>
      </c>
      <c r="M23" s="9" t="str">
        <f t="shared" si="1"/>
        <v>М-ТМА-9102004</v>
      </c>
      <c r="N23" s="33">
        <v>8</v>
      </c>
      <c r="O23" s="33">
        <v>11</v>
      </c>
      <c r="P23" s="21">
        <f>SUM(N23:O23)</f>
        <v>19</v>
      </c>
      <c r="Q23" s="32">
        <v>85</v>
      </c>
      <c r="R23" s="34">
        <f>P23/Q23</f>
        <v>0.22352941176470589</v>
      </c>
      <c r="S23" s="21" t="str">
        <f>IF(P23&gt;75%*Q23,"Победитель",IF(P23&gt;50%*Q23,"Призёр","Участник"))</f>
        <v>Участник</v>
      </c>
    </row>
    <row r="24" spans="1:19" x14ac:dyDescent="0.3">
      <c r="A24" s="31">
        <v>10</v>
      </c>
      <c r="B24" s="12" t="s">
        <v>25</v>
      </c>
      <c r="C24" s="12" t="s">
        <v>259</v>
      </c>
      <c r="D24" s="12" t="s">
        <v>129</v>
      </c>
      <c r="E24" s="12" t="s">
        <v>26</v>
      </c>
      <c r="F24" s="3" t="str">
        <f t="shared" si="0"/>
        <v>В</v>
      </c>
      <c r="G24" s="3" t="str">
        <f t="shared" si="0"/>
        <v>А</v>
      </c>
      <c r="H24" s="3" t="str">
        <f t="shared" si="0"/>
        <v>А</v>
      </c>
      <c r="I24" s="36">
        <v>4042004</v>
      </c>
      <c r="J24" s="12" t="s">
        <v>260</v>
      </c>
      <c r="K24" s="12">
        <v>9</v>
      </c>
      <c r="L24" s="12" t="s">
        <v>251</v>
      </c>
      <c r="M24" s="9" t="str">
        <f t="shared" si="1"/>
        <v>М-ВАА-4042004</v>
      </c>
      <c r="N24" s="33">
        <v>8</v>
      </c>
      <c r="O24" s="33">
        <v>6</v>
      </c>
      <c r="P24" s="8">
        <f>SUM(N24:O24)</f>
        <v>14</v>
      </c>
      <c r="Q24" s="32">
        <v>85</v>
      </c>
      <c r="R24" s="34">
        <f>P24/Q24</f>
        <v>0.16470588235294117</v>
      </c>
      <c r="S24" s="21" t="str">
        <f>IF(P24&gt;75%*Q24,"Победитель",IF(P24&gt;50%*Q24,"Призёр","Участник"))</f>
        <v>Участник</v>
      </c>
    </row>
  </sheetData>
  <sheetProtection password="CF7A" sheet="1" objects="1" scenarios="1"/>
  <mergeCells count="20">
    <mergeCell ref="M12:M14"/>
    <mergeCell ref="N12:O12"/>
    <mergeCell ref="P12:P14"/>
    <mergeCell ref="Q12:Q14"/>
    <mergeCell ref="R12:R14"/>
    <mergeCell ref="S12:S14"/>
    <mergeCell ref="N13:N14"/>
    <mergeCell ref="O13:O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zoomScale="70" zoomScaleNormal="70" workbookViewId="0">
      <selection activeCell="P1" sqref="P1:P1048576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5" width="6.140625" style="41" customWidth="1"/>
    <col min="16" max="16" width="10.140625" style="42" customWidth="1"/>
    <col min="17" max="17" width="10" style="40" customWidth="1"/>
    <col min="18" max="18" width="10" style="38" customWidth="1"/>
    <col min="19" max="19" width="12.5703125" style="42" customWidth="1"/>
    <col min="20" max="16384" width="9.140625" style="35"/>
  </cols>
  <sheetData>
    <row r="1" spans="1:19" s="43" customFormat="1" x14ac:dyDescent="0.3">
      <c r="I1" s="22"/>
      <c r="P1" s="23"/>
      <c r="S1" s="23"/>
    </row>
    <row r="2" spans="1:19" s="43" customFormat="1" ht="19.5" hidden="1" thickBot="1" x14ac:dyDescent="0.35">
      <c r="C2" s="24"/>
      <c r="D2" s="25" t="s">
        <v>15</v>
      </c>
      <c r="I2" s="22"/>
      <c r="P2" s="23"/>
      <c r="S2" s="23"/>
    </row>
    <row r="3" spans="1:19" s="43" customFormat="1" hidden="1" x14ac:dyDescent="0.3">
      <c r="C3" s="26"/>
      <c r="D3" s="26"/>
      <c r="I3" s="22"/>
      <c r="P3" s="23"/>
      <c r="S3" s="23"/>
    </row>
    <row r="4" spans="1:19" s="43" customFormat="1" ht="19.5" hidden="1" thickBot="1" x14ac:dyDescent="0.35">
      <c r="C4" s="27"/>
      <c r="D4" s="26" t="s">
        <v>16</v>
      </c>
      <c r="I4" s="22"/>
      <c r="P4" s="23"/>
      <c r="S4" s="23"/>
    </row>
    <row r="5" spans="1:19" s="43" customFormat="1" hidden="1" x14ac:dyDescent="0.3">
      <c r="C5" s="26"/>
      <c r="D5" s="26"/>
      <c r="I5" s="22"/>
      <c r="P5" s="23"/>
      <c r="S5" s="23"/>
    </row>
    <row r="6" spans="1:19" s="43" customFormat="1" ht="19.5" hidden="1" thickBot="1" x14ac:dyDescent="0.35">
      <c r="C6" s="28"/>
      <c r="D6" s="26" t="s">
        <v>17</v>
      </c>
      <c r="I6" s="22"/>
      <c r="P6" s="23"/>
      <c r="S6" s="23"/>
    </row>
    <row r="7" spans="1:19" s="43" customFormat="1" hidden="1" x14ac:dyDescent="0.3">
      <c r="C7" s="26"/>
      <c r="D7" s="26"/>
      <c r="I7" s="22"/>
      <c r="P7" s="23"/>
      <c r="S7" s="23"/>
    </row>
    <row r="8" spans="1:19" s="43" customFormat="1" ht="19.5" hidden="1" thickBot="1" x14ac:dyDescent="0.35">
      <c r="C8" s="29"/>
      <c r="D8" s="26" t="s">
        <v>20</v>
      </c>
      <c r="I8" s="22"/>
      <c r="P8" s="23"/>
      <c r="S8" s="23"/>
    </row>
    <row r="9" spans="1:19" s="43" customFormat="1" x14ac:dyDescent="0.3">
      <c r="I9" s="22"/>
      <c r="P9" s="23"/>
      <c r="S9" s="23"/>
    </row>
    <row r="10" spans="1:19" s="43" customFormat="1" x14ac:dyDescent="0.3">
      <c r="A10" s="43" t="s">
        <v>267</v>
      </c>
      <c r="I10" s="22"/>
      <c r="P10" s="23"/>
      <c r="S10" s="23"/>
    </row>
    <row r="11" spans="1:19" s="43" customFormat="1" x14ac:dyDescent="0.3">
      <c r="A11" s="48" t="s">
        <v>220</v>
      </c>
      <c r="B11" s="48"/>
      <c r="C11" s="48"/>
      <c r="D11" s="48"/>
      <c r="I11" s="22"/>
      <c r="P11" s="23"/>
      <c r="S11" s="23"/>
    </row>
    <row r="12" spans="1:19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5" t="s">
        <v>8</v>
      </c>
      <c r="Q12" s="44" t="s">
        <v>7</v>
      </c>
      <c r="R12" s="44" t="s">
        <v>19</v>
      </c>
      <c r="S12" s="45" t="s">
        <v>13</v>
      </c>
    </row>
    <row r="13" spans="1:19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5"/>
      <c r="Q13" s="44"/>
      <c r="R13" s="44"/>
      <c r="S13" s="45"/>
    </row>
    <row r="14" spans="1:19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5"/>
      <c r="Q14" s="44"/>
      <c r="R14" s="44"/>
      <c r="S14" s="45"/>
    </row>
    <row r="15" spans="1:19" x14ac:dyDescent="0.3">
      <c r="A15" s="31">
        <v>1</v>
      </c>
      <c r="B15" s="14" t="s">
        <v>268</v>
      </c>
      <c r="C15" s="14" t="s">
        <v>94</v>
      </c>
      <c r="D15" s="14" t="s">
        <v>86</v>
      </c>
      <c r="E15" s="14" t="s">
        <v>31</v>
      </c>
      <c r="F15" s="3" t="str">
        <f t="shared" ref="F15:H26" si="0">LEFT(C15,1)</f>
        <v>П</v>
      </c>
      <c r="G15" s="3" t="str">
        <f t="shared" si="0"/>
        <v>А</v>
      </c>
      <c r="H15" s="3" t="str">
        <f t="shared" si="0"/>
        <v>С</v>
      </c>
      <c r="I15" s="1" t="s">
        <v>95</v>
      </c>
      <c r="J15" s="14" t="s">
        <v>75</v>
      </c>
      <c r="K15" s="4" t="s">
        <v>96</v>
      </c>
      <c r="L15" s="14" t="s">
        <v>241</v>
      </c>
      <c r="M15" s="9" t="str">
        <f t="shared" ref="M15:M26" si="1">CONCATENATE(B15,"-",F15,G15,H15,"-",I15)</f>
        <v>М -ПАС-06072004</v>
      </c>
      <c r="N15" s="33">
        <v>56</v>
      </c>
      <c r="O15" s="33">
        <v>10</v>
      </c>
      <c r="P15" s="8">
        <f>SUM(N15:O15)</f>
        <v>66</v>
      </c>
      <c r="Q15" s="32">
        <v>85</v>
      </c>
      <c r="R15" s="34">
        <f>P15/Q15</f>
        <v>0.77647058823529413</v>
      </c>
      <c r="S15" s="21" t="str">
        <f>IF(P15&gt;75%*Q15,"Победитель",IF(P15&gt;50%*Q15,"Призёр","Участник"))</f>
        <v>Победитель</v>
      </c>
    </row>
    <row r="16" spans="1:19" x14ac:dyDescent="0.3">
      <c r="A16" s="31">
        <v>2</v>
      </c>
      <c r="B16" s="12" t="s">
        <v>12</v>
      </c>
      <c r="C16" s="12" t="s">
        <v>262</v>
      </c>
      <c r="D16" s="12" t="s">
        <v>48</v>
      </c>
      <c r="E16" s="12" t="s">
        <v>47</v>
      </c>
      <c r="F16" s="3" t="str">
        <f t="shared" si="0"/>
        <v>А</v>
      </c>
      <c r="G16" s="3" t="str">
        <f t="shared" si="0"/>
        <v>П</v>
      </c>
      <c r="H16" s="3" t="str">
        <f t="shared" si="0"/>
        <v>С</v>
      </c>
      <c r="I16" s="36">
        <v>16062003</v>
      </c>
      <c r="J16" s="12" t="s">
        <v>199</v>
      </c>
      <c r="K16" s="12">
        <v>10</v>
      </c>
      <c r="L16" s="12" t="s">
        <v>252</v>
      </c>
      <c r="M16" s="9" t="str">
        <f t="shared" si="1"/>
        <v>Ж-АПС-16062003</v>
      </c>
      <c r="N16" s="33">
        <v>47</v>
      </c>
      <c r="O16" s="33">
        <v>8</v>
      </c>
      <c r="P16" s="8">
        <f>SUM(N16:O16)</f>
        <v>55</v>
      </c>
      <c r="Q16" s="32">
        <v>85</v>
      </c>
      <c r="R16" s="34">
        <f>P16/Q16</f>
        <v>0.6470588235294118</v>
      </c>
      <c r="S16" s="21" t="str">
        <f>IF(P16&gt;75%*Q16,"Победитель",IF(P16&gt;50%*Q16,"Призёр","Участник"))</f>
        <v>Призёр</v>
      </c>
    </row>
    <row r="17" spans="1:19" x14ac:dyDescent="0.3">
      <c r="A17" s="31">
        <v>3</v>
      </c>
      <c r="B17" s="7" t="s">
        <v>12</v>
      </c>
      <c r="C17" s="7" t="s">
        <v>107</v>
      </c>
      <c r="D17" s="7" t="s">
        <v>39</v>
      </c>
      <c r="E17" s="7" t="s">
        <v>47</v>
      </c>
      <c r="F17" s="3" t="str">
        <f t="shared" si="0"/>
        <v>Д</v>
      </c>
      <c r="G17" s="3" t="str">
        <f t="shared" si="0"/>
        <v>М</v>
      </c>
      <c r="H17" s="3" t="str">
        <f t="shared" si="0"/>
        <v>С</v>
      </c>
      <c r="I17" s="19" t="s">
        <v>108</v>
      </c>
      <c r="J17" s="7" t="s">
        <v>98</v>
      </c>
      <c r="K17" s="7">
        <v>10</v>
      </c>
      <c r="L17" s="7" t="s">
        <v>240</v>
      </c>
      <c r="M17" s="9" t="str">
        <f t="shared" si="1"/>
        <v>Ж-ДМС-09062003</v>
      </c>
      <c r="N17" s="33">
        <v>42</v>
      </c>
      <c r="O17" s="33">
        <v>12</v>
      </c>
      <c r="P17" s="8">
        <f>SUM(N17:O17)</f>
        <v>54</v>
      </c>
      <c r="Q17" s="32">
        <v>85</v>
      </c>
      <c r="R17" s="34">
        <f>P17/Q17</f>
        <v>0.63529411764705879</v>
      </c>
      <c r="S17" s="21" t="str">
        <f>IF(P17&gt;75%*Q17,"Победитель",IF(P17&gt;50%*Q17,"Призёр","Участник"))</f>
        <v>Призёр</v>
      </c>
    </row>
    <row r="18" spans="1:19" x14ac:dyDescent="0.3">
      <c r="A18" s="31">
        <v>4</v>
      </c>
      <c r="B18" s="12" t="s">
        <v>12</v>
      </c>
      <c r="C18" s="12" t="s">
        <v>212</v>
      </c>
      <c r="D18" s="12" t="s">
        <v>52</v>
      </c>
      <c r="E18" s="12" t="s">
        <v>24</v>
      </c>
      <c r="F18" s="3" t="str">
        <f t="shared" si="0"/>
        <v>В</v>
      </c>
      <c r="G18" s="3" t="str">
        <f t="shared" si="0"/>
        <v>А</v>
      </c>
      <c r="H18" s="3" t="str">
        <f t="shared" si="0"/>
        <v>А</v>
      </c>
      <c r="I18" s="36">
        <v>7062003</v>
      </c>
      <c r="J18" s="12" t="s">
        <v>199</v>
      </c>
      <c r="K18" s="12">
        <v>10</v>
      </c>
      <c r="L18" s="12" t="s">
        <v>239</v>
      </c>
      <c r="M18" s="9" t="str">
        <f t="shared" si="1"/>
        <v>Ж-ВАА-7062003</v>
      </c>
      <c r="N18" s="33">
        <v>45</v>
      </c>
      <c r="O18" s="33">
        <v>7</v>
      </c>
      <c r="P18" s="21">
        <f>SUM(N18:O18)</f>
        <v>52</v>
      </c>
      <c r="Q18" s="32">
        <v>85</v>
      </c>
      <c r="R18" s="34">
        <f>P18/Q18</f>
        <v>0.61176470588235299</v>
      </c>
      <c r="S18" s="21" t="str">
        <f>IF(P18&gt;75%*Q18,"Победитель",IF(P18&gt;50%*Q18,"Призёр","Участник"))</f>
        <v>Призёр</v>
      </c>
    </row>
    <row r="19" spans="1:19" x14ac:dyDescent="0.3">
      <c r="A19" s="31">
        <v>5</v>
      </c>
      <c r="B19" s="12" t="s">
        <v>12</v>
      </c>
      <c r="C19" s="12" t="s">
        <v>261</v>
      </c>
      <c r="D19" s="12" t="s">
        <v>34</v>
      </c>
      <c r="E19" s="12" t="s">
        <v>51</v>
      </c>
      <c r="F19" s="3" t="str">
        <f t="shared" si="0"/>
        <v>Б</v>
      </c>
      <c r="G19" s="3" t="str">
        <f t="shared" si="0"/>
        <v>А</v>
      </c>
      <c r="H19" s="3" t="str">
        <f t="shared" si="0"/>
        <v>И</v>
      </c>
      <c r="I19" s="36">
        <v>16112003</v>
      </c>
      <c r="J19" s="12" t="s">
        <v>64</v>
      </c>
      <c r="K19" s="12">
        <v>10</v>
      </c>
      <c r="L19" s="12" t="s">
        <v>253</v>
      </c>
      <c r="M19" s="9" t="str">
        <f t="shared" si="1"/>
        <v>Ж-БАИ-16112003</v>
      </c>
      <c r="N19" s="33">
        <v>35</v>
      </c>
      <c r="O19" s="33">
        <v>12</v>
      </c>
      <c r="P19" s="8">
        <f>SUM(N19:O19)</f>
        <v>47</v>
      </c>
      <c r="Q19" s="32">
        <v>85</v>
      </c>
      <c r="R19" s="34">
        <f>P19/Q19</f>
        <v>0.55294117647058827</v>
      </c>
      <c r="S19" s="21" t="str">
        <f>IF(P19&gt;75%*Q19,"Победитель",IF(P19&gt;50%*Q19,"Призёр","Участник"))</f>
        <v>Призёр</v>
      </c>
    </row>
    <row r="20" spans="1:19" x14ac:dyDescent="0.3">
      <c r="A20" s="31">
        <v>6</v>
      </c>
      <c r="B20" s="16" t="s">
        <v>12</v>
      </c>
      <c r="C20" s="16" t="s">
        <v>131</v>
      </c>
      <c r="D20" s="16" t="s">
        <v>32</v>
      </c>
      <c r="E20" s="16" t="s">
        <v>24</v>
      </c>
      <c r="F20" s="3" t="str">
        <f t="shared" si="0"/>
        <v>К</v>
      </c>
      <c r="G20" s="3" t="str">
        <f t="shared" si="0"/>
        <v>Е</v>
      </c>
      <c r="H20" s="3" t="str">
        <f t="shared" si="0"/>
        <v>А</v>
      </c>
      <c r="I20" s="37" t="s">
        <v>132</v>
      </c>
      <c r="J20" s="16" t="s">
        <v>260</v>
      </c>
      <c r="K20" s="16">
        <v>10</v>
      </c>
      <c r="L20" s="16" t="s">
        <v>238</v>
      </c>
      <c r="M20" s="9" t="str">
        <f t="shared" si="1"/>
        <v>Ж-КЕА-21122002</v>
      </c>
      <c r="N20" s="33">
        <v>35</v>
      </c>
      <c r="O20" s="33">
        <v>6</v>
      </c>
      <c r="P20" s="8">
        <f>SUM(N20:O20)</f>
        <v>41</v>
      </c>
      <c r="Q20" s="32">
        <v>85</v>
      </c>
      <c r="R20" s="34">
        <f>P20/Q20</f>
        <v>0.4823529411764706</v>
      </c>
      <c r="S20" s="21" t="str">
        <f>IF(P20&gt;75%*Q20,"Победитель",IF(P20&gt;50%*Q20,"Призёр","Участник"))</f>
        <v>Участник</v>
      </c>
    </row>
    <row r="21" spans="1:19" x14ac:dyDescent="0.3">
      <c r="A21" s="31">
        <v>7</v>
      </c>
      <c r="B21" s="16" t="s">
        <v>12</v>
      </c>
      <c r="C21" s="16" t="s">
        <v>133</v>
      </c>
      <c r="D21" s="16" t="s">
        <v>54</v>
      </c>
      <c r="E21" s="16" t="s">
        <v>134</v>
      </c>
      <c r="F21" s="3" t="str">
        <f t="shared" si="0"/>
        <v>Б</v>
      </c>
      <c r="G21" s="3" t="str">
        <f t="shared" si="0"/>
        <v>В</v>
      </c>
      <c r="H21" s="3" t="str">
        <f t="shared" si="0"/>
        <v>Э</v>
      </c>
      <c r="I21" s="37" t="s">
        <v>135</v>
      </c>
      <c r="J21" s="16" t="s">
        <v>260</v>
      </c>
      <c r="K21" s="16">
        <v>10</v>
      </c>
      <c r="L21" s="16" t="s">
        <v>237</v>
      </c>
      <c r="M21" s="9" t="str">
        <f t="shared" si="1"/>
        <v>Ж-БВЭ-15052003</v>
      </c>
      <c r="N21" s="33">
        <v>23</v>
      </c>
      <c r="O21" s="33">
        <v>9</v>
      </c>
      <c r="P21" s="8">
        <f>SUM(N21:O21)</f>
        <v>32</v>
      </c>
      <c r="Q21" s="32">
        <v>85</v>
      </c>
      <c r="R21" s="34">
        <f>P21/Q21</f>
        <v>0.37647058823529411</v>
      </c>
      <c r="S21" s="21" t="str">
        <f>IF(P21&gt;75%*Q21,"Победитель",IF(P21&gt;50%*Q21,"Призёр","Участник"))</f>
        <v>Участник</v>
      </c>
    </row>
    <row r="22" spans="1:19" x14ac:dyDescent="0.3">
      <c r="A22" s="31">
        <v>8</v>
      </c>
      <c r="B22" s="7" t="s">
        <v>12</v>
      </c>
      <c r="C22" s="7" t="s">
        <v>101</v>
      </c>
      <c r="D22" s="7" t="s">
        <v>97</v>
      </c>
      <c r="E22" s="7" t="s">
        <v>102</v>
      </c>
      <c r="F22" s="3" t="str">
        <f t="shared" si="0"/>
        <v>К</v>
      </c>
      <c r="G22" s="3" t="str">
        <f t="shared" si="0"/>
        <v>Н</v>
      </c>
      <c r="H22" s="3" t="str">
        <f t="shared" si="0"/>
        <v>В</v>
      </c>
      <c r="I22" s="19" t="s">
        <v>109</v>
      </c>
      <c r="J22" s="7" t="s">
        <v>98</v>
      </c>
      <c r="K22" s="7">
        <v>10</v>
      </c>
      <c r="L22" s="7" t="s">
        <v>216</v>
      </c>
      <c r="M22" s="9" t="str">
        <f t="shared" si="1"/>
        <v>Ж-КНВ-08022004</v>
      </c>
      <c r="N22" s="33">
        <v>21</v>
      </c>
      <c r="O22" s="33">
        <v>10</v>
      </c>
      <c r="P22" s="8">
        <f>SUM(N22:O22)</f>
        <v>31</v>
      </c>
      <c r="Q22" s="32">
        <v>85</v>
      </c>
      <c r="R22" s="34">
        <f>P22/Q22</f>
        <v>0.36470588235294116</v>
      </c>
      <c r="S22" s="21" t="str">
        <f>IF(P22&gt;75%*Q22,"Победитель",IF(P22&gt;50%*Q22,"Призёр","Участник"))</f>
        <v>Участник</v>
      </c>
    </row>
    <row r="23" spans="1:19" x14ac:dyDescent="0.3">
      <c r="A23" s="31">
        <v>9</v>
      </c>
      <c r="B23" s="16" t="s">
        <v>12</v>
      </c>
      <c r="C23" s="16" t="s">
        <v>79</v>
      </c>
      <c r="D23" s="16" t="s">
        <v>136</v>
      </c>
      <c r="E23" s="16" t="s">
        <v>137</v>
      </c>
      <c r="F23" s="3" t="str">
        <f t="shared" si="0"/>
        <v>С</v>
      </c>
      <c r="G23" s="3" t="str">
        <f t="shared" si="0"/>
        <v>И</v>
      </c>
      <c r="H23" s="3" t="str">
        <f t="shared" si="0"/>
        <v>А</v>
      </c>
      <c r="I23" s="37" t="s">
        <v>138</v>
      </c>
      <c r="J23" s="16" t="s">
        <v>260</v>
      </c>
      <c r="K23" s="16">
        <v>10</v>
      </c>
      <c r="L23" s="16" t="s">
        <v>242</v>
      </c>
      <c r="M23" s="9" t="str">
        <f t="shared" si="1"/>
        <v>Ж-СИА-11042003</v>
      </c>
      <c r="N23" s="33">
        <v>20</v>
      </c>
      <c r="O23" s="33">
        <v>5</v>
      </c>
      <c r="P23" s="8">
        <f>SUM(N23:O23)</f>
        <v>25</v>
      </c>
      <c r="Q23" s="32">
        <v>85</v>
      </c>
      <c r="R23" s="34">
        <f>P23/Q23</f>
        <v>0.29411764705882354</v>
      </c>
      <c r="S23" s="21" t="str">
        <f>IF(P23&gt;75%*Q23,"Победитель",IF(P23&gt;50%*Q23,"Призёр","Участник"))</f>
        <v>Участник</v>
      </c>
    </row>
    <row r="24" spans="1:19" x14ac:dyDescent="0.3">
      <c r="A24" s="31">
        <v>10</v>
      </c>
      <c r="B24" s="12" t="s">
        <v>12</v>
      </c>
      <c r="C24" s="12" t="s">
        <v>161</v>
      </c>
      <c r="D24" s="12" t="s">
        <v>263</v>
      </c>
      <c r="E24" s="12" t="s">
        <v>24</v>
      </c>
      <c r="F24" s="3" t="str">
        <f t="shared" si="0"/>
        <v>П</v>
      </c>
      <c r="G24" s="3" t="str">
        <f t="shared" si="0"/>
        <v>Н</v>
      </c>
      <c r="H24" s="3" t="str">
        <f t="shared" si="0"/>
        <v>А</v>
      </c>
      <c r="I24" s="36">
        <v>7042003</v>
      </c>
      <c r="J24" s="12" t="s">
        <v>148</v>
      </c>
      <c r="K24" s="12">
        <v>10</v>
      </c>
      <c r="L24" s="12" t="s">
        <v>217</v>
      </c>
      <c r="M24" s="9" t="str">
        <f t="shared" si="1"/>
        <v>Ж-ПНА-7042003</v>
      </c>
      <c r="N24" s="33">
        <v>17</v>
      </c>
      <c r="O24" s="33">
        <v>8</v>
      </c>
      <c r="P24" s="8">
        <f>SUM(N24:O24)</f>
        <v>25</v>
      </c>
      <c r="Q24" s="32">
        <v>85</v>
      </c>
      <c r="R24" s="34">
        <f>P24/Q24</f>
        <v>0.29411764705882354</v>
      </c>
      <c r="S24" s="21" t="str">
        <f>IF(P24&gt;75%*Q24,"Победитель",IF(P24&gt;50%*Q24,"Призёр","Участник"))</f>
        <v>Участник</v>
      </c>
    </row>
    <row r="25" spans="1:19" x14ac:dyDescent="0.3">
      <c r="A25" s="31">
        <v>11</v>
      </c>
      <c r="B25" s="16" t="s">
        <v>12</v>
      </c>
      <c r="C25" s="16" t="s">
        <v>116</v>
      </c>
      <c r="D25" s="16" t="s">
        <v>56</v>
      </c>
      <c r="E25" s="16" t="s">
        <v>73</v>
      </c>
      <c r="F25" s="3" t="str">
        <f t="shared" si="0"/>
        <v>К</v>
      </c>
      <c r="G25" s="3" t="str">
        <f t="shared" si="0"/>
        <v>В</v>
      </c>
      <c r="H25" s="3" t="str">
        <f t="shared" si="0"/>
        <v>Ю</v>
      </c>
      <c r="I25" s="37" t="s">
        <v>130</v>
      </c>
      <c r="J25" s="16" t="s">
        <v>260</v>
      </c>
      <c r="K25" s="16">
        <v>10</v>
      </c>
      <c r="L25" s="16" t="s">
        <v>244</v>
      </c>
      <c r="M25" s="9" t="str">
        <f t="shared" si="1"/>
        <v>Ж-КВЮ-08092003</v>
      </c>
      <c r="N25" s="33">
        <v>10</v>
      </c>
      <c r="O25" s="33">
        <v>8</v>
      </c>
      <c r="P25" s="8">
        <f>SUM(N25:O25)</f>
        <v>18</v>
      </c>
      <c r="Q25" s="32">
        <v>85</v>
      </c>
      <c r="R25" s="34">
        <f>P25/Q25</f>
        <v>0.21176470588235294</v>
      </c>
      <c r="S25" s="21" t="str">
        <f>IF(P25&gt;75%*Q25,"Победитель",IF(P25&gt;50%*Q25,"Призёр","Участник"))</f>
        <v>Участник</v>
      </c>
    </row>
    <row r="26" spans="1:19" x14ac:dyDescent="0.3">
      <c r="A26" s="31">
        <v>12</v>
      </c>
      <c r="B26" s="7" t="s">
        <v>12</v>
      </c>
      <c r="C26" s="7" t="s">
        <v>110</v>
      </c>
      <c r="D26" s="7" t="s">
        <v>111</v>
      </c>
      <c r="E26" s="7" t="s">
        <v>53</v>
      </c>
      <c r="F26" s="3" t="str">
        <f t="shared" si="0"/>
        <v>К</v>
      </c>
      <c r="G26" s="3" t="str">
        <f t="shared" si="0"/>
        <v>А</v>
      </c>
      <c r="H26" s="3" t="str">
        <f t="shared" si="0"/>
        <v>Н</v>
      </c>
      <c r="I26" s="19" t="s">
        <v>112</v>
      </c>
      <c r="J26" s="7" t="s">
        <v>98</v>
      </c>
      <c r="K26" s="7">
        <v>10</v>
      </c>
      <c r="L26" s="7" t="s">
        <v>243</v>
      </c>
      <c r="M26" s="9" t="str">
        <f t="shared" si="1"/>
        <v>Ж-КАН-22062003</v>
      </c>
      <c r="N26" s="33">
        <v>16</v>
      </c>
      <c r="O26" s="33">
        <v>0</v>
      </c>
      <c r="P26" s="8">
        <f>SUM(N26:O26)</f>
        <v>16</v>
      </c>
      <c r="Q26" s="32">
        <v>85</v>
      </c>
      <c r="R26" s="34">
        <f>P26/Q26</f>
        <v>0.18823529411764706</v>
      </c>
      <c r="S26" s="21" t="str">
        <f>IF(P26&gt;75%*Q26,"Победитель",IF(P26&gt;50%*Q26,"Призёр","Участник"))</f>
        <v>Участник</v>
      </c>
    </row>
  </sheetData>
  <sheetProtection password="CF7A" sheet="1" objects="1" scenarios="1"/>
  <mergeCells count="20">
    <mergeCell ref="M12:M14"/>
    <mergeCell ref="N12:O12"/>
    <mergeCell ref="P12:P14"/>
    <mergeCell ref="Q12:Q14"/>
    <mergeCell ref="R12:R14"/>
    <mergeCell ref="S12:S14"/>
    <mergeCell ref="N13:N14"/>
    <mergeCell ref="O13:O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zoomScale="70" zoomScaleNormal="70" workbookViewId="0">
      <selection activeCell="N32" sqref="N32"/>
    </sheetView>
  </sheetViews>
  <sheetFormatPr defaultRowHeight="18.75" x14ac:dyDescent="0.3"/>
  <cols>
    <col min="1" max="1" width="7.42578125" style="38" customWidth="1"/>
    <col min="2" max="2" width="6.85546875" style="18" customWidth="1"/>
    <col min="3" max="3" width="20.28515625" style="18" hidden="1" customWidth="1"/>
    <col min="4" max="4" width="18" style="18" hidden="1" customWidth="1"/>
    <col min="5" max="5" width="22.140625" style="18" hidden="1" customWidth="1"/>
    <col min="6" max="8" width="4.140625" style="18" hidden="1" customWidth="1"/>
    <col min="9" max="9" width="14.140625" style="39" hidden="1" customWidth="1"/>
    <col min="10" max="10" width="30.42578125" style="18" customWidth="1"/>
    <col min="11" max="11" width="8.140625" style="18" customWidth="1"/>
    <col min="12" max="12" width="9.42578125" style="18" hidden="1" customWidth="1"/>
    <col min="13" max="13" width="22.28515625" style="38" customWidth="1"/>
    <col min="14" max="15" width="6.140625" style="41" customWidth="1"/>
    <col min="16" max="16" width="10.140625" style="42" customWidth="1"/>
    <col min="17" max="17" width="10" style="40" customWidth="1"/>
    <col min="18" max="18" width="10" style="38" customWidth="1"/>
    <col min="19" max="19" width="12.5703125" style="42" customWidth="1"/>
    <col min="20" max="16384" width="9.140625" style="35"/>
  </cols>
  <sheetData>
    <row r="1" spans="1:19" s="43" customFormat="1" x14ac:dyDescent="0.3">
      <c r="I1" s="22"/>
      <c r="P1" s="23"/>
      <c r="S1" s="23"/>
    </row>
    <row r="2" spans="1:19" s="43" customFormat="1" ht="19.5" hidden="1" thickBot="1" x14ac:dyDescent="0.35">
      <c r="C2" s="24"/>
      <c r="D2" s="25" t="s">
        <v>15</v>
      </c>
      <c r="I2" s="22"/>
      <c r="P2" s="23"/>
      <c r="S2" s="23"/>
    </row>
    <row r="3" spans="1:19" s="43" customFormat="1" hidden="1" x14ac:dyDescent="0.3">
      <c r="C3" s="26"/>
      <c r="D3" s="26"/>
      <c r="I3" s="22"/>
      <c r="P3" s="23"/>
      <c r="S3" s="23"/>
    </row>
    <row r="4" spans="1:19" s="43" customFormat="1" ht="19.5" hidden="1" thickBot="1" x14ac:dyDescent="0.35">
      <c r="C4" s="27"/>
      <c r="D4" s="26" t="s">
        <v>16</v>
      </c>
      <c r="I4" s="22"/>
      <c r="P4" s="23"/>
      <c r="S4" s="23"/>
    </row>
    <row r="5" spans="1:19" s="43" customFormat="1" hidden="1" x14ac:dyDescent="0.3">
      <c r="C5" s="26"/>
      <c r="D5" s="26"/>
      <c r="I5" s="22"/>
      <c r="P5" s="23"/>
      <c r="S5" s="23"/>
    </row>
    <row r="6" spans="1:19" s="43" customFormat="1" ht="19.5" hidden="1" thickBot="1" x14ac:dyDescent="0.35">
      <c r="C6" s="28"/>
      <c r="D6" s="26" t="s">
        <v>17</v>
      </c>
      <c r="I6" s="22"/>
      <c r="P6" s="23"/>
      <c r="S6" s="23"/>
    </row>
    <row r="7" spans="1:19" s="43" customFormat="1" hidden="1" x14ac:dyDescent="0.3">
      <c r="C7" s="26"/>
      <c r="D7" s="26"/>
      <c r="I7" s="22"/>
      <c r="P7" s="23"/>
      <c r="S7" s="23"/>
    </row>
    <row r="8" spans="1:19" s="43" customFormat="1" ht="19.5" hidden="1" thickBot="1" x14ac:dyDescent="0.35">
      <c r="C8" s="29"/>
      <c r="D8" s="26" t="s">
        <v>20</v>
      </c>
      <c r="I8" s="22"/>
      <c r="P8" s="23"/>
      <c r="S8" s="23"/>
    </row>
    <row r="9" spans="1:19" s="43" customFormat="1" x14ac:dyDescent="0.3">
      <c r="I9" s="22"/>
      <c r="P9" s="23"/>
      <c r="S9" s="23"/>
    </row>
    <row r="10" spans="1:19" s="43" customFormat="1" x14ac:dyDescent="0.3">
      <c r="A10" s="43" t="s">
        <v>267</v>
      </c>
      <c r="I10" s="22"/>
      <c r="P10" s="23"/>
      <c r="S10" s="23"/>
    </row>
    <row r="11" spans="1:19" s="43" customFormat="1" x14ac:dyDescent="0.3">
      <c r="A11" s="48" t="s">
        <v>220</v>
      </c>
      <c r="B11" s="48"/>
      <c r="C11" s="48"/>
      <c r="D11" s="48"/>
      <c r="I11" s="22"/>
      <c r="P11" s="23"/>
      <c r="S11" s="23"/>
    </row>
    <row r="12" spans="1:19" s="30" customFormat="1" ht="22.5" customHeight="1" x14ac:dyDescent="0.25">
      <c r="A12" s="44" t="s">
        <v>0</v>
      </c>
      <c r="B12" s="44" t="s">
        <v>10</v>
      </c>
      <c r="C12" s="44" t="s">
        <v>1</v>
      </c>
      <c r="D12" s="44" t="s">
        <v>2</v>
      </c>
      <c r="E12" s="44" t="s">
        <v>3</v>
      </c>
      <c r="F12" s="44"/>
      <c r="G12" s="44"/>
      <c r="H12" s="44"/>
      <c r="I12" s="44" t="s">
        <v>9</v>
      </c>
      <c r="J12" s="44" t="s">
        <v>4</v>
      </c>
      <c r="K12" s="44" t="s">
        <v>5</v>
      </c>
      <c r="L12" s="44" t="s">
        <v>6</v>
      </c>
      <c r="M12" s="44" t="s">
        <v>11</v>
      </c>
      <c r="N12" s="44" t="s">
        <v>18</v>
      </c>
      <c r="O12" s="44"/>
      <c r="P12" s="45" t="s">
        <v>8</v>
      </c>
      <c r="Q12" s="44" t="s">
        <v>7</v>
      </c>
      <c r="R12" s="44" t="s">
        <v>19</v>
      </c>
      <c r="S12" s="45" t="s">
        <v>13</v>
      </c>
    </row>
    <row r="13" spans="1:19" s="30" customFormat="1" ht="16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 t="s">
        <v>14</v>
      </c>
      <c r="O13" s="46" t="s">
        <v>265</v>
      </c>
      <c r="P13" s="45"/>
      <c r="Q13" s="44"/>
      <c r="R13" s="44"/>
      <c r="S13" s="45"/>
    </row>
    <row r="14" spans="1:19" s="30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7"/>
      <c r="P14" s="45"/>
      <c r="Q14" s="44"/>
      <c r="R14" s="44"/>
      <c r="S14" s="45"/>
    </row>
    <row r="15" spans="1:19" x14ac:dyDescent="0.3">
      <c r="A15" s="31">
        <v>1</v>
      </c>
      <c r="B15" s="12" t="s">
        <v>12</v>
      </c>
      <c r="C15" s="12" t="s">
        <v>61</v>
      </c>
      <c r="D15" s="12" t="s">
        <v>39</v>
      </c>
      <c r="E15" s="12" t="s">
        <v>24</v>
      </c>
      <c r="F15" s="3" t="str">
        <f t="shared" ref="F15:H24" si="0">LEFT(C15,1)</f>
        <v>Я</v>
      </c>
      <c r="G15" s="3" t="str">
        <f t="shared" si="0"/>
        <v>М</v>
      </c>
      <c r="H15" s="3" t="str">
        <f t="shared" si="0"/>
        <v>А</v>
      </c>
      <c r="I15" s="1" t="s">
        <v>62</v>
      </c>
      <c r="J15" s="10" t="s">
        <v>49</v>
      </c>
      <c r="K15" s="12">
        <v>11</v>
      </c>
      <c r="L15" s="12" t="s">
        <v>218</v>
      </c>
      <c r="M15" s="9" t="str">
        <f t="shared" ref="M15:M24" si="1">CONCATENATE(B15,"-",F15,G15,H15,"-",I15)</f>
        <v>Ж-ЯМА-16062002</v>
      </c>
      <c r="N15" s="33">
        <v>48</v>
      </c>
      <c r="O15" s="33">
        <v>11</v>
      </c>
      <c r="P15" s="8">
        <f>SUM(N15:O15)</f>
        <v>59</v>
      </c>
      <c r="Q15" s="32">
        <v>85</v>
      </c>
      <c r="R15" s="34">
        <f>P15/Q15</f>
        <v>0.69411764705882351</v>
      </c>
      <c r="S15" s="21" t="str">
        <f>IF(P15&gt;75%*Q15,"Победитель",IF(P15&gt;50%*Q15,"Призёр","Участник"))</f>
        <v>Призёр</v>
      </c>
    </row>
    <row r="16" spans="1:19" x14ac:dyDescent="0.3">
      <c r="A16" s="31">
        <v>2</v>
      </c>
      <c r="B16" s="12" t="s">
        <v>12</v>
      </c>
      <c r="C16" s="12" t="s">
        <v>187</v>
      </c>
      <c r="D16" s="12" t="s">
        <v>48</v>
      </c>
      <c r="E16" s="12" t="s">
        <v>47</v>
      </c>
      <c r="F16" s="3" t="str">
        <f t="shared" si="0"/>
        <v>Е</v>
      </c>
      <c r="G16" s="3" t="str">
        <f t="shared" si="0"/>
        <v>П</v>
      </c>
      <c r="H16" s="3" t="str">
        <f t="shared" si="0"/>
        <v>С</v>
      </c>
      <c r="I16" s="36" t="s">
        <v>198</v>
      </c>
      <c r="J16" s="12" t="s">
        <v>197</v>
      </c>
      <c r="K16" s="12">
        <v>11</v>
      </c>
      <c r="L16" s="12" t="s">
        <v>246</v>
      </c>
      <c r="M16" s="9" t="str">
        <f t="shared" si="1"/>
        <v>Ж-ЕПС-11052003</v>
      </c>
      <c r="N16" s="33">
        <v>30</v>
      </c>
      <c r="O16" s="33">
        <v>9</v>
      </c>
      <c r="P16" s="8">
        <f>SUM(N16:O16)</f>
        <v>39</v>
      </c>
      <c r="Q16" s="32">
        <v>85</v>
      </c>
      <c r="R16" s="34">
        <f>P16/Q16</f>
        <v>0.45882352941176469</v>
      </c>
      <c r="S16" s="21" t="str">
        <f>IF(P16&gt;75%*Q16,"Победитель",IF(P16&gt;50%*Q16,"Призёр","Участник"))</f>
        <v>Участник</v>
      </c>
    </row>
    <row r="17" spans="1:19" x14ac:dyDescent="0.3">
      <c r="A17" s="31">
        <v>3</v>
      </c>
      <c r="B17" s="16" t="s">
        <v>25</v>
      </c>
      <c r="C17" s="16" t="s">
        <v>143</v>
      </c>
      <c r="D17" s="16" t="s">
        <v>27</v>
      </c>
      <c r="E17" s="16" t="s">
        <v>74</v>
      </c>
      <c r="F17" s="3" t="str">
        <f t="shared" si="0"/>
        <v>Т</v>
      </c>
      <c r="G17" s="3" t="str">
        <f t="shared" si="0"/>
        <v>Д</v>
      </c>
      <c r="H17" s="3" t="str">
        <f t="shared" si="0"/>
        <v>О</v>
      </c>
      <c r="I17" s="37" t="s">
        <v>144</v>
      </c>
      <c r="J17" s="16" t="s">
        <v>260</v>
      </c>
      <c r="K17" s="16">
        <v>11</v>
      </c>
      <c r="L17" s="16" t="s">
        <v>248</v>
      </c>
      <c r="M17" s="9" t="str">
        <f t="shared" si="1"/>
        <v>М-ТДО-08102002</v>
      </c>
      <c r="N17" s="33">
        <v>25</v>
      </c>
      <c r="O17" s="33">
        <v>0</v>
      </c>
      <c r="P17" s="8">
        <f>SUM(N17:O17)</f>
        <v>25</v>
      </c>
      <c r="Q17" s="32">
        <v>85</v>
      </c>
      <c r="R17" s="34">
        <f>P17/Q17</f>
        <v>0.29411764705882354</v>
      </c>
      <c r="S17" s="21" t="str">
        <f>IF(P17&gt;75%*Q17,"Победитель",IF(P17&gt;50%*Q17,"Призёр","Участник"))</f>
        <v>Участник</v>
      </c>
    </row>
    <row r="18" spans="1:19" x14ac:dyDescent="0.3">
      <c r="A18" s="31">
        <v>4</v>
      </c>
      <c r="B18" s="12" t="s">
        <v>12</v>
      </c>
      <c r="C18" s="12" t="s">
        <v>162</v>
      </c>
      <c r="D18" s="12" t="s">
        <v>163</v>
      </c>
      <c r="E18" s="12" t="s">
        <v>164</v>
      </c>
      <c r="F18" s="3" t="str">
        <f t="shared" si="0"/>
        <v>А</v>
      </c>
      <c r="G18" s="3" t="str">
        <f t="shared" si="0"/>
        <v>Е</v>
      </c>
      <c r="H18" s="3" t="str">
        <f t="shared" si="0"/>
        <v>Н</v>
      </c>
      <c r="I18" s="36">
        <v>27012003</v>
      </c>
      <c r="J18" s="12" t="s">
        <v>148</v>
      </c>
      <c r="K18" s="12">
        <v>11</v>
      </c>
      <c r="L18" s="12" t="s">
        <v>254</v>
      </c>
      <c r="M18" s="9" t="str">
        <f t="shared" si="1"/>
        <v>Ж-АЕН-27012003</v>
      </c>
      <c r="N18" s="33">
        <v>16</v>
      </c>
      <c r="O18" s="33">
        <v>0</v>
      </c>
      <c r="P18" s="8">
        <f>SUM(N18:O18)</f>
        <v>16</v>
      </c>
      <c r="Q18" s="32">
        <v>85</v>
      </c>
      <c r="R18" s="34">
        <f>P18/Q18</f>
        <v>0.18823529411764706</v>
      </c>
      <c r="S18" s="21" t="str">
        <f>IF(P18&gt;75%*Q18,"Победитель",IF(P18&gt;50%*Q18,"Призёр","Участник"))</f>
        <v>Участник</v>
      </c>
    </row>
    <row r="19" spans="1:19" x14ac:dyDescent="0.3">
      <c r="A19" s="31">
        <v>5</v>
      </c>
      <c r="B19" s="12" t="s">
        <v>25</v>
      </c>
      <c r="C19" s="12" t="s">
        <v>117</v>
      </c>
      <c r="D19" s="12" t="s">
        <v>165</v>
      </c>
      <c r="E19" s="12" t="s">
        <v>31</v>
      </c>
      <c r="F19" s="3" t="str">
        <f t="shared" si="0"/>
        <v>З</v>
      </c>
      <c r="G19" s="3" t="str">
        <f t="shared" si="0"/>
        <v>Я</v>
      </c>
      <c r="H19" s="3" t="str">
        <f t="shared" si="0"/>
        <v>С</v>
      </c>
      <c r="I19" s="36" t="s">
        <v>166</v>
      </c>
      <c r="J19" s="12" t="s">
        <v>148</v>
      </c>
      <c r="K19" s="12">
        <v>11</v>
      </c>
      <c r="L19" s="12" t="s">
        <v>247</v>
      </c>
      <c r="M19" s="9" t="str">
        <f t="shared" si="1"/>
        <v>М-ЗЯС-24112002</v>
      </c>
      <c r="N19" s="33">
        <v>7</v>
      </c>
      <c r="O19" s="33">
        <v>5</v>
      </c>
      <c r="P19" s="8">
        <f>SUM(N19:O19)</f>
        <v>12</v>
      </c>
      <c r="Q19" s="32">
        <v>85</v>
      </c>
      <c r="R19" s="34">
        <f>P19/Q19</f>
        <v>0.14117647058823529</v>
      </c>
      <c r="S19" s="21" t="str">
        <f>IF(P19&gt;75%*Q19,"Победитель",IF(P19&gt;50%*Q19,"Призёр","Участник"))</f>
        <v>Участник</v>
      </c>
    </row>
    <row r="20" spans="1:19" x14ac:dyDescent="0.3">
      <c r="A20" s="31">
        <v>6</v>
      </c>
      <c r="B20" s="16" t="s">
        <v>12</v>
      </c>
      <c r="C20" s="16" t="s">
        <v>145</v>
      </c>
      <c r="D20" s="16" t="s">
        <v>146</v>
      </c>
      <c r="E20" s="16" t="s">
        <v>55</v>
      </c>
      <c r="F20" s="3" t="str">
        <f t="shared" si="0"/>
        <v>Т</v>
      </c>
      <c r="G20" s="3" t="str">
        <f t="shared" si="0"/>
        <v>Э</v>
      </c>
      <c r="H20" s="3" t="str">
        <f t="shared" si="0"/>
        <v>Д</v>
      </c>
      <c r="I20" s="37" t="s">
        <v>140</v>
      </c>
      <c r="J20" s="16" t="s">
        <v>260</v>
      </c>
      <c r="K20" s="16">
        <v>11</v>
      </c>
      <c r="L20" s="16" t="s">
        <v>209</v>
      </c>
      <c r="M20" s="9" t="str">
        <f t="shared" si="1"/>
        <v>Ж-ТЭД-24092002</v>
      </c>
      <c r="N20" s="33">
        <v>12</v>
      </c>
      <c r="O20" s="33">
        <v>0</v>
      </c>
      <c r="P20" s="8">
        <f>SUM(N20:O20)</f>
        <v>12</v>
      </c>
      <c r="Q20" s="32">
        <v>85</v>
      </c>
      <c r="R20" s="34">
        <f>P20/Q20</f>
        <v>0.14117647058823529</v>
      </c>
      <c r="S20" s="21" t="str">
        <f>IF(P20&gt;75%*Q20,"Победитель",IF(P20&gt;50%*Q20,"Призёр","Участник"))</f>
        <v>Участник</v>
      </c>
    </row>
    <row r="21" spans="1:19" x14ac:dyDescent="0.3">
      <c r="A21" s="31">
        <v>7</v>
      </c>
      <c r="B21" s="12" t="s">
        <v>12</v>
      </c>
      <c r="C21" s="12" t="s">
        <v>167</v>
      </c>
      <c r="D21" s="12" t="s">
        <v>168</v>
      </c>
      <c r="E21" s="12" t="s">
        <v>169</v>
      </c>
      <c r="F21" s="3" t="str">
        <f t="shared" si="0"/>
        <v>Г</v>
      </c>
      <c r="G21" s="3" t="str">
        <f t="shared" si="0"/>
        <v>Д</v>
      </c>
      <c r="H21" s="3" t="str">
        <f t="shared" si="0"/>
        <v>Г</v>
      </c>
      <c r="I21" s="36" t="s">
        <v>170</v>
      </c>
      <c r="J21" s="12" t="s">
        <v>148</v>
      </c>
      <c r="K21" s="12">
        <v>11</v>
      </c>
      <c r="L21" s="12" t="s">
        <v>245</v>
      </c>
      <c r="M21" s="9" t="str">
        <f t="shared" si="1"/>
        <v>Ж-ГДГ-29072002</v>
      </c>
      <c r="N21" s="33">
        <v>11</v>
      </c>
      <c r="O21" s="33">
        <v>0</v>
      </c>
      <c r="P21" s="8">
        <f>SUM(N21:O21)</f>
        <v>11</v>
      </c>
      <c r="Q21" s="32">
        <v>85</v>
      </c>
      <c r="R21" s="34">
        <f>P21/Q21</f>
        <v>0.12941176470588237</v>
      </c>
      <c r="S21" s="21" t="str">
        <f>IF(P21&gt;75%*Q21,"Победитель",IF(P21&gt;50%*Q21,"Призёр","Участник"))</f>
        <v>Участник</v>
      </c>
    </row>
    <row r="22" spans="1:19" x14ac:dyDescent="0.3">
      <c r="A22" s="31">
        <v>8</v>
      </c>
      <c r="B22" s="16" t="s">
        <v>12</v>
      </c>
      <c r="C22" s="16" t="s">
        <v>141</v>
      </c>
      <c r="D22" s="16" t="s">
        <v>50</v>
      </c>
      <c r="E22" s="16" t="s">
        <v>55</v>
      </c>
      <c r="F22" s="3" t="str">
        <f t="shared" si="0"/>
        <v>Н</v>
      </c>
      <c r="G22" s="3" t="str">
        <f t="shared" si="0"/>
        <v>А</v>
      </c>
      <c r="H22" s="3" t="str">
        <f t="shared" si="0"/>
        <v>Д</v>
      </c>
      <c r="I22" s="37" t="s">
        <v>142</v>
      </c>
      <c r="J22" s="16" t="s">
        <v>260</v>
      </c>
      <c r="K22" s="16">
        <v>11</v>
      </c>
      <c r="L22" s="16" t="s">
        <v>249</v>
      </c>
      <c r="M22" s="9" t="str">
        <f t="shared" si="1"/>
        <v>Ж-НАД-08082002</v>
      </c>
      <c r="N22" s="33">
        <v>10</v>
      </c>
      <c r="O22" s="33">
        <v>0</v>
      </c>
      <c r="P22" s="8">
        <f>SUM(N22:O22)</f>
        <v>10</v>
      </c>
      <c r="Q22" s="32">
        <v>85</v>
      </c>
      <c r="R22" s="34">
        <f>P22/Q22</f>
        <v>0.11764705882352941</v>
      </c>
      <c r="S22" s="21" t="str">
        <f>IF(P22&gt;75%*Q22,"Победитель",IF(P22&gt;50%*Q22,"Призёр","Участник"))</f>
        <v>Участник</v>
      </c>
    </row>
    <row r="23" spans="1:19" x14ac:dyDescent="0.3">
      <c r="A23" s="31">
        <v>9</v>
      </c>
      <c r="B23" s="12" t="s">
        <v>25</v>
      </c>
      <c r="C23" s="12" t="s">
        <v>258</v>
      </c>
      <c r="D23" s="12" t="s">
        <v>41</v>
      </c>
      <c r="E23" s="12" t="s">
        <v>147</v>
      </c>
      <c r="F23" s="3" t="str">
        <f t="shared" si="0"/>
        <v>К</v>
      </c>
      <c r="G23" s="3" t="str">
        <f t="shared" si="0"/>
        <v>В</v>
      </c>
      <c r="H23" s="3" t="str">
        <f t="shared" si="0"/>
        <v>А</v>
      </c>
      <c r="I23" s="36">
        <v>5092002</v>
      </c>
      <c r="J23" s="12" t="s">
        <v>199</v>
      </c>
      <c r="K23" s="12">
        <v>11</v>
      </c>
      <c r="L23" s="12" t="s">
        <v>255</v>
      </c>
      <c r="M23" s="9" t="str">
        <f t="shared" si="1"/>
        <v>М-КВА-5092002</v>
      </c>
      <c r="N23" s="33">
        <v>7</v>
      </c>
      <c r="O23" s="33">
        <v>0</v>
      </c>
      <c r="P23" s="8">
        <f>SUM(N23:O23)</f>
        <v>7</v>
      </c>
      <c r="Q23" s="32">
        <v>85</v>
      </c>
      <c r="R23" s="34">
        <f>P23/Q23</f>
        <v>8.2352941176470587E-2</v>
      </c>
      <c r="S23" s="21" t="str">
        <f>IF(P23&gt;75%*Q23,"Победитель",IF(P23&gt;50%*Q23,"Призёр","Участник"))</f>
        <v>Участник</v>
      </c>
    </row>
    <row r="24" spans="1:19" x14ac:dyDescent="0.3">
      <c r="A24" s="31">
        <v>10</v>
      </c>
      <c r="B24" s="16" t="s">
        <v>12</v>
      </c>
      <c r="C24" s="16" t="s">
        <v>78</v>
      </c>
      <c r="D24" s="16" t="s">
        <v>139</v>
      </c>
      <c r="E24" s="16" t="s">
        <v>53</v>
      </c>
      <c r="F24" s="3" t="str">
        <f t="shared" si="0"/>
        <v>К</v>
      </c>
      <c r="G24" s="3" t="str">
        <f t="shared" si="0"/>
        <v>В</v>
      </c>
      <c r="H24" s="3" t="str">
        <f t="shared" si="0"/>
        <v>Н</v>
      </c>
      <c r="I24" s="37" t="s">
        <v>140</v>
      </c>
      <c r="J24" s="16" t="s">
        <v>260</v>
      </c>
      <c r="K24" s="16">
        <v>11</v>
      </c>
      <c r="L24" s="16" t="s">
        <v>206</v>
      </c>
      <c r="M24" s="9" t="str">
        <f t="shared" si="1"/>
        <v>Ж-КВН-24092002</v>
      </c>
      <c r="N24" s="33">
        <v>5</v>
      </c>
      <c r="O24" s="33">
        <v>0</v>
      </c>
      <c r="P24" s="8">
        <f>SUM(N24:O24)</f>
        <v>5</v>
      </c>
      <c r="Q24" s="32">
        <v>85</v>
      </c>
      <c r="R24" s="34">
        <f>P24/Q24</f>
        <v>5.8823529411764705E-2</v>
      </c>
      <c r="S24" s="21" t="str">
        <f>IF(P24&gt;75%*Q24,"Победитель",IF(P24&gt;50%*Q24,"Призёр","Участник"))</f>
        <v>Участник</v>
      </c>
    </row>
  </sheetData>
  <sheetProtection password="CF7A" sheet="1" objects="1" scenarios="1"/>
  <mergeCells count="20">
    <mergeCell ref="M12:M14"/>
    <mergeCell ref="N12:O12"/>
    <mergeCell ref="P12:P14"/>
    <mergeCell ref="Q12:Q14"/>
    <mergeCell ref="R12:R14"/>
    <mergeCell ref="S12:S14"/>
    <mergeCell ref="N13:N14"/>
    <mergeCell ref="O13:O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Литература 7-11</vt:lpstr>
      <vt:lpstr>Литература 7</vt:lpstr>
      <vt:lpstr>Литература 8</vt:lpstr>
      <vt:lpstr>Литература 9</vt:lpstr>
      <vt:lpstr>Литература 10</vt:lpstr>
      <vt:lpstr>Литература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2019-12-03T11:45:18Z</dcterms:modified>
</cp:coreProperties>
</file>