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576" windowHeight="12504" activeTab="5"/>
  </bookViews>
  <sheets>
    <sheet name="Искусство" sheetId="1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definedNames>
    <definedName name="_xlnm._FilterDatabase" localSheetId="0" hidden="1">Искусство!$A$3:$X$63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0" i="8" l="1"/>
  <c r="U20" i="8"/>
  <c r="X20" i="8" s="1"/>
  <c r="H20" i="8"/>
  <c r="G20" i="8"/>
  <c r="F20" i="8"/>
  <c r="U19" i="8"/>
  <c r="W19" i="8" s="1"/>
  <c r="H19" i="8"/>
  <c r="G19" i="8"/>
  <c r="F19" i="8"/>
  <c r="W18" i="8"/>
  <c r="U18" i="8"/>
  <c r="X18" i="8" s="1"/>
  <c r="H18" i="8"/>
  <c r="G18" i="8"/>
  <c r="F18" i="8"/>
  <c r="U17" i="8"/>
  <c r="W17" i="8" s="1"/>
  <c r="H17" i="8"/>
  <c r="G17" i="8"/>
  <c r="F17" i="8"/>
  <c r="M17" i="8" s="1"/>
  <c r="U16" i="8"/>
  <c r="X16" i="8" s="1"/>
  <c r="H16" i="8"/>
  <c r="G16" i="8"/>
  <c r="M16" i="8" s="1"/>
  <c r="F16" i="8"/>
  <c r="X15" i="8"/>
  <c r="U15" i="8"/>
  <c r="W15" i="8" s="1"/>
  <c r="H15" i="8"/>
  <c r="G15" i="8"/>
  <c r="F15" i="8"/>
  <c r="M15" i="8" s="1"/>
  <c r="U14" i="8"/>
  <c r="X14" i="8" s="1"/>
  <c r="H14" i="8"/>
  <c r="G14" i="8"/>
  <c r="M14" i="8" s="1"/>
  <c r="F14" i="8"/>
  <c r="U13" i="8"/>
  <c r="W13" i="8" s="1"/>
  <c r="H13" i="8"/>
  <c r="G13" i="8"/>
  <c r="F13" i="8"/>
  <c r="W12" i="8"/>
  <c r="U12" i="8"/>
  <c r="X12" i="8" s="1"/>
  <c r="H12" i="8"/>
  <c r="G12" i="8"/>
  <c r="F12" i="8"/>
  <c r="U11" i="8"/>
  <c r="W11" i="8" s="1"/>
  <c r="H11" i="8"/>
  <c r="G11" i="8"/>
  <c r="F11" i="8"/>
  <c r="W10" i="8"/>
  <c r="U10" i="8"/>
  <c r="X10" i="8" s="1"/>
  <c r="H10" i="8"/>
  <c r="G10" i="8"/>
  <c r="F10" i="8"/>
  <c r="U9" i="8"/>
  <c r="W9" i="8" s="1"/>
  <c r="H9" i="8"/>
  <c r="G9" i="8"/>
  <c r="F9" i="8"/>
  <c r="M9" i="8" s="1"/>
  <c r="U8" i="8"/>
  <c r="X8" i="8" s="1"/>
  <c r="H8" i="8"/>
  <c r="G8" i="8"/>
  <c r="M8" i="8" s="1"/>
  <c r="F8" i="8"/>
  <c r="X10" i="7"/>
  <c r="U10" i="7"/>
  <c r="W10" i="7" s="1"/>
  <c r="H10" i="7"/>
  <c r="G10" i="7"/>
  <c r="F10" i="7"/>
  <c r="M10" i="7" s="1"/>
  <c r="U9" i="7"/>
  <c r="X9" i="7" s="1"/>
  <c r="H9" i="7"/>
  <c r="G9" i="7"/>
  <c r="F9" i="7"/>
  <c r="U8" i="7"/>
  <c r="W8" i="7" s="1"/>
  <c r="H8" i="7"/>
  <c r="G8" i="7"/>
  <c r="F8" i="7"/>
  <c r="U16" i="6"/>
  <c r="X16" i="6" s="1"/>
  <c r="H16" i="6"/>
  <c r="G16" i="6"/>
  <c r="F16" i="6"/>
  <c r="U15" i="6"/>
  <c r="X15" i="6" s="1"/>
  <c r="H15" i="6"/>
  <c r="G15" i="6"/>
  <c r="M15" i="6" s="1"/>
  <c r="F15" i="6"/>
  <c r="U14" i="6"/>
  <c r="X14" i="6" s="1"/>
  <c r="H14" i="6"/>
  <c r="G14" i="6"/>
  <c r="F14" i="6"/>
  <c r="W13" i="6"/>
  <c r="U13" i="6"/>
  <c r="X13" i="6" s="1"/>
  <c r="H13" i="6"/>
  <c r="G13" i="6"/>
  <c r="F13" i="6"/>
  <c r="U12" i="6"/>
  <c r="X12" i="6" s="1"/>
  <c r="H12" i="6"/>
  <c r="G12" i="6"/>
  <c r="F12" i="6"/>
  <c r="M12" i="6" s="1"/>
  <c r="U11" i="6"/>
  <c r="X11" i="6" s="1"/>
  <c r="H11" i="6"/>
  <c r="G11" i="6"/>
  <c r="F11" i="6"/>
  <c r="U10" i="6"/>
  <c r="X10" i="6" s="1"/>
  <c r="H10" i="6"/>
  <c r="G10" i="6"/>
  <c r="F10" i="6"/>
  <c r="U9" i="6"/>
  <c r="X9" i="6" s="1"/>
  <c r="H9" i="6"/>
  <c r="G9" i="6"/>
  <c r="F9" i="6"/>
  <c r="U8" i="6"/>
  <c r="X8" i="6" s="1"/>
  <c r="H8" i="6"/>
  <c r="G8" i="6"/>
  <c r="F8" i="6"/>
  <c r="U17" i="5"/>
  <c r="W17" i="5" s="1"/>
  <c r="H17" i="5"/>
  <c r="G17" i="5"/>
  <c r="F17" i="5"/>
  <c r="U16" i="5"/>
  <c r="X16" i="5" s="1"/>
  <c r="H16" i="5"/>
  <c r="G16" i="5"/>
  <c r="F16" i="5"/>
  <c r="U15" i="5"/>
  <c r="W15" i="5" s="1"/>
  <c r="H15" i="5"/>
  <c r="G15" i="5"/>
  <c r="F15" i="5"/>
  <c r="U14" i="5"/>
  <c r="X14" i="5" s="1"/>
  <c r="H14" i="5"/>
  <c r="G14" i="5"/>
  <c r="F14" i="5"/>
  <c r="U13" i="5"/>
  <c r="W13" i="5" s="1"/>
  <c r="H13" i="5"/>
  <c r="G13" i="5"/>
  <c r="F13" i="5"/>
  <c r="U12" i="5"/>
  <c r="X12" i="5" s="1"/>
  <c r="H12" i="5"/>
  <c r="G12" i="5"/>
  <c r="F12" i="5"/>
  <c r="U11" i="5"/>
  <c r="W11" i="5" s="1"/>
  <c r="H11" i="5"/>
  <c r="G11" i="5"/>
  <c r="F11" i="5"/>
  <c r="U10" i="5"/>
  <c r="X10" i="5" s="1"/>
  <c r="H10" i="5"/>
  <c r="G10" i="5"/>
  <c r="F10" i="5"/>
  <c r="U9" i="5"/>
  <c r="W9" i="5" s="1"/>
  <c r="H9" i="5"/>
  <c r="G9" i="5"/>
  <c r="F9" i="5"/>
  <c r="U8" i="5"/>
  <c r="X8" i="5" s="1"/>
  <c r="H8" i="5"/>
  <c r="G8" i="5"/>
  <c r="F8" i="5"/>
  <c r="W28" i="4"/>
  <c r="U28" i="4"/>
  <c r="X28" i="4" s="1"/>
  <c r="H28" i="4"/>
  <c r="G28" i="4"/>
  <c r="F28" i="4"/>
  <c r="U27" i="4"/>
  <c r="X27" i="4" s="1"/>
  <c r="H27" i="4"/>
  <c r="G27" i="4"/>
  <c r="F27" i="4"/>
  <c r="M27" i="4" s="1"/>
  <c r="U26" i="4"/>
  <c r="X26" i="4" s="1"/>
  <c r="H26" i="4"/>
  <c r="G26" i="4"/>
  <c r="M26" i="4" s="1"/>
  <c r="F26" i="4"/>
  <c r="U25" i="4"/>
  <c r="X25" i="4" s="1"/>
  <c r="H25" i="4"/>
  <c r="G25" i="4"/>
  <c r="F25" i="4"/>
  <c r="W24" i="4"/>
  <c r="U24" i="4"/>
  <c r="X24" i="4" s="1"/>
  <c r="H24" i="4"/>
  <c r="G24" i="4"/>
  <c r="F24" i="4"/>
  <c r="U23" i="4"/>
  <c r="X23" i="4" s="1"/>
  <c r="H23" i="4"/>
  <c r="G23" i="4"/>
  <c r="F23" i="4"/>
  <c r="M23" i="4" s="1"/>
  <c r="U22" i="4"/>
  <c r="X22" i="4" s="1"/>
  <c r="H22" i="4"/>
  <c r="G22" i="4"/>
  <c r="M22" i="4" s="1"/>
  <c r="F22" i="4"/>
  <c r="U21" i="4"/>
  <c r="X21" i="4" s="1"/>
  <c r="H21" i="4"/>
  <c r="G21" i="4"/>
  <c r="F21" i="4"/>
  <c r="W20" i="4"/>
  <c r="U20" i="4"/>
  <c r="X20" i="4" s="1"/>
  <c r="H20" i="4"/>
  <c r="G20" i="4"/>
  <c r="F20" i="4"/>
  <c r="U19" i="4"/>
  <c r="X19" i="4" s="1"/>
  <c r="H19" i="4"/>
  <c r="G19" i="4"/>
  <c r="F19" i="4"/>
  <c r="M19" i="4" s="1"/>
  <c r="U18" i="4"/>
  <c r="X18" i="4" s="1"/>
  <c r="H18" i="4"/>
  <c r="G18" i="4"/>
  <c r="M18" i="4" s="1"/>
  <c r="F18" i="4"/>
  <c r="U17" i="4"/>
  <c r="X17" i="4" s="1"/>
  <c r="H17" i="4"/>
  <c r="G17" i="4"/>
  <c r="F17" i="4"/>
  <c r="W16" i="4"/>
  <c r="U16" i="4"/>
  <c r="X16" i="4" s="1"/>
  <c r="H16" i="4"/>
  <c r="G16" i="4"/>
  <c r="F16" i="4"/>
  <c r="U15" i="4"/>
  <c r="X15" i="4" s="1"/>
  <c r="H15" i="4"/>
  <c r="G15" i="4"/>
  <c r="F15" i="4"/>
  <c r="M15" i="4" s="1"/>
  <c r="U14" i="4"/>
  <c r="X14" i="4" s="1"/>
  <c r="H14" i="4"/>
  <c r="G14" i="4"/>
  <c r="M14" i="4" s="1"/>
  <c r="F14" i="4"/>
  <c r="U13" i="4"/>
  <c r="X13" i="4" s="1"/>
  <c r="H13" i="4"/>
  <c r="G13" i="4"/>
  <c r="F13" i="4"/>
  <c r="W12" i="4"/>
  <c r="U12" i="4"/>
  <c r="X12" i="4" s="1"/>
  <c r="H12" i="4"/>
  <c r="G12" i="4"/>
  <c r="F12" i="4"/>
  <c r="U11" i="4"/>
  <c r="X11" i="4" s="1"/>
  <c r="H11" i="4"/>
  <c r="G11" i="4"/>
  <c r="F11" i="4"/>
  <c r="M11" i="4" s="1"/>
  <c r="U10" i="4"/>
  <c r="X10" i="4" s="1"/>
  <c r="H10" i="4"/>
  <c r="G10" i="4"/>
  <c r="M10" i="4" s="1"/>
  <c r="F10" i="4"/>
  <c r="U9" i="4"/>
  <c r="W9" i="4" s="1"/>
  <c r="H9" i="4"/>
  <c r="G9" i="4"/>
  <c r="F9" i="4"/>
  <c r="W8" i="4"/>
  <c r="U8" i="4"/>
  <c r="X8" i="4" s="1"/>
  <c r="H8" i="4"/>
  <c r="G8" i="4"/>
  <c r="F8" i="4"/>
  <c r="W8" i="8" l="1"/>
  <c r="M10" i="8"/>
  <c r="M11" i="8"/>
  <c r="X11" i="8"/>
  <c r="M12" i="8"/>
  <c r="M13" i="8"/>
  <c r="W14" i="8"/>
  <c r="W16" i="8"/>
  <c r="M18" i="8"/>
  <c r="M19" i="8"/>
  <c r="X19" i="8"/>
  <c r="M20" i="8"/>
  <c r="M9" i="7"/>
  <c r="M8" i="7"/>
  <c r="W9" i="7"/>
  <c r="W9" i="6"/>
  <c r="M11" i="6"/>
  <c r="M16" i="6"/>
  <c r="M8" i="6"/>
  <c r="M9" i="6"/>
  <c r="M10" i="6"/>
  <c r="W11" i="6"/>
  <c r="M13" i="6"/>
  <c r="M14" i="6"/>
  <c r="W15" i="6"/>
  <c r="M8" i="5"/>
  <c r="M9" i="5"/>
  <c r="M10" i="5"/>
  <c r="M11" i="5"/>
  <c r="M12" i="5"/>
  <c r="M13" i="5"/>
  <c r="M14" i="5"/>
  <c r="M15" i="5"/>
  <c r="M16" i="5"/>
  <c r="W16" i="5"/>
  <c r="M17" i="5"/>
  <c r="M8" i="4"/>
  <c r="M9" i="4"/>
  <c r="W10" i="4"/>
  <c r="M12" i="4"/>
  <c r="M13" i="4"/>
  <c r="W14" i="4"/>
  <c r="M16" i="4"/>
  <c r="M17" i="4"/>
  <c r="W18" i="4"/>
  <c r="M20" i="4"/>
  <c r="M21" i="4"/>
  <c r="W22" i="4"/>
  <c r="M24" i="4"/>
  <c r="M25" i="4"/>
  <c r="W26" i="4"/>
  <c r="M28" i="4"/>
  <c r="X9" i="8"/>
  <c r="X13" i="8"/>
  <c r="X17" i="8"/>
  <c r="X8" i="7"/>
  <c r="W8" i="6"/>
  <c r="W10" i="6"/>
  <c r="W12" i="6"/>
  <c r="W14" i="6"/>
  <c r="W16" i="6"/>
  <c r="W8" i="5"/>
  <c r="X9" i="5"/>
  <c r="W10" i="5"/>
  <c r="X11" i="5"/>
  <c r="W12" i="5"/>
  <c r="X13" i="5"/>
  <c r="W14" i="5"/>
  <c r="X15" i="5"/>
  <c r="X17" i="5"/>
  <c r="X9" i="4"/>
  <c r="W11" i="4"/>
  <c r="W13" i="4"/>
  <c r="W15" i="4"/>
  <c r="W17" i="4"/>
  <c r="W19" i="4"/>
  <c r="W21" i="4"/>
  <c r="W23" i="4"/>
  <c r="W25" i="4"/>
  <c r="W27" i="4"/>
  <c r="U39" i="1"/>
  <c r="X39" i="1" s="1"/>
  <c r="W39" i="1" l="1"/>
  <c r="H39" i="1"/>
  <c r="G39" i="1"/>
  <c r="F39" i="1"/>
  <c r="M39" i="1" l="1"/>
  <c r="U38" i="1" l="1"/>
  <c r="U29" i="1"/>
  <c r="U32" i="1"/>
  <c r="U36" i="1"/>
  <c r="U34" i="1"/>
  <c r="U30" i="1"/>
  <c r="U37" i="1"/>
  <c r="U35" i="1"/>
  <c r="U31" i="1"/>
  <c r="U33" i="1"/>
  <c r="U40" i="1" l="1"/>
  <c r="F16" i="1" l="1"/>
  <c r="G16" i="1"/>
  <c r="H16" i="1"/>
  <c r="F8" i="1"/>
  <c r="G8" i="1"/>
  <c r="H8" i="1"/>
  <c r="F13" i="1"/>
  <c r="G13" i="1"/>
  <c r="H13" i="1"/>
  <c r="F20" i="1"/>
  <c r="G20" i="1"/>
  <c r="H20" i="1"/>
  <c r="F19" i="1"/>
  <c r="G19" i="1"/>
  <c r="H19" i="1"/>
  <c r="F46" i="1"/>
  <c r="G46" i="1"/>
  <c r="H46" i="1"/>
  <c r="F45" i="1"/>
  <c r="G45" i="1"/>
  <c r="H45" i="1"/>
  <c r="F41" i="1"/>
  <c r="G41" i="1"/>
  <c r="H41" i="1"/>
  <c r="F44" i="1"/>
  <c r="G44" i="1"/>
  <c r="H44" i="1"/>
  <c r="F58" i="1"/>
  <c r="G58" i="1"/>
  <c r="H58" i="1"/>
  <c r="F59" i="1"/>
  <c r="G59" i="1"/>
  <c r="H59" i="1"/>
  <c r="F60" i="1"/>
  <c r="G60" i="1"/>
  <c r="H60" i="1"/>
  <c r="F63" i="1"/>
  <c r="G63" i="1"/>
  <c r="H63" i="1"/>
  <c r="F62" i="1"/>
  <c r="G62" i="1"/>
  <c r="H62" i="1"/>
  <c r="F61" i="1"/>
  <c r="G61" i="1"/>
  <c r="H61" i="1"/>
  <c r="F53" i="1"/>
  <c r="G53" i="1"/>
  <c r="H53" i="1"/>
  <c r="F56" i="1"/>
  <c r="G56" i="1"/>
  <c r="H56" i="1"/>
  <c r="F57" i="1"/>
  <c r="G57" i="1"/>
  <c r="H57" i="1"/>
  <c r="F51" i="1"/>
  <c r="G51" i="1"/>
  <c r="H51" i="1"/>
  <c r="F52" i="1"/>
  <c r="G52" i="1"/>
  <c r="H52" i="1"/>
  <c r="F54" i="1"/>
  <c r="G54" i="1"/>
  <c r="H54" i="1"/>
  <c r="F30" i="1"/>
  <c r="G30" i="1"/>
  <c r="H30" i="1"/>
  <c r="F37" i="1"/>
  <c r="G37" i="1"/>
  <c r="H37" i="1"/>
  <c r="F35" i="1"/>
  <c r="G35" i="1"/>
  <c r="H35" i="1"/>
  <c r="F31" i="1"/>
  <c r="G31" i="1"/>
  <c r="H31" i="1"/>
  <c r="F33" i="1"/>
  <c r="G33" i="1"/>
  <c r="H33" i="1"/>
  <c r="F34" i="1"/>
  <c r="G34" i="1"/>
  <c r="H34" i="1"/>
  <c r="F21" i="1"/>
  <c r="G21" i="1"/>
  <c r="H21" i="1"/>
  <c r="F15" i="1"/>
  <c r="G15" i="1"/>
  <c r="H15" i="1"/>
  <c r="F10" i="1"/>
  <c r="G10" i="1"/>
  <c r="H10" i="1"/>
  <c r="F24" i="1"/>
  <c r="G24" i="1"/>
  <c r="H24" i="1"/>
  <c r="F18" i="1"/>
  <c r="G18" i="1"/>
  <c r="H18" i="1"/>
  <c r="F11" i="1"/>
  <c r="G11" i="1"/>
  <c r="H11" i="1"/>
  <c r="F14" i="1"/>
  <c r="G14" i="1"/>
  <c r="H14" i="1"/>
  <c r="F9" i="1"/>
  <c r="G9" i="1"/>
  <c r="H9" i="1"/>
  <c r="F43" i="1"/>
  <c r="G43" i="1"/>
  <c r="H43" i="1"/>
  <c r="F50" i="1"/>
  <c r="G50" i="1"/>
  <c r="H50" i="1"/>
  <c r="F48" i="1"/>
  <c r="G48" i="1"/>
  <c r="H48" i="1"/>
  <c r="F55" i="1"/>
  <c r="G55" i="1"/>
  <c r="H55" i="1"/>
  <c r="F23" i="1"/>
  <c r="G23" i="1"/>
  <c r="H23" i="1"/>
  <c r="F22" i="1"/>
  <c r="G22" i="1"/>
  <c r="H22" i="1"/>
  <c r="F26" i="1"/>
  <c r="G26" i="1"/>
  <c r="H26" i="1"/>
  <c r="F12" i="1"/>
  <c r="G12" i="1"/>
  <c r="H12" i="1"/>
  <c r="F36" i="1"/>
  <c r="G36" i="1"/>
  <c r="H36" i="1"/>
  <c r="F47" i="1"/>
  <c r="G47" i="1"/>
  <c r="H47" i="1"/>
  <c r="F28" i="1"/>
  <c r="G28" i="1"/>
  <c r="H28" i="1"/>
  <c r="F27" i="1"/>
  <c r="G27" i="1"/>
  <c r="H27" i="1"/>
  <c r="F40" i="1"/>
  <c r="G40" i="1"/>
  <c r="H40" i="1"/>
  <c r="F25" i="1"/>
  <c r="G25" i="1"/>
  <c r="H25" i="1"/>
  <c r="F17" i="1"/>
  <c r="G17" i="1"/>
  <c r="H17" i="1"/>
  <c r="F38" i="1"/>
  <c r="G38" i="1"/>
  <c r="H38" i="1"/>
  <c r="F29" i="1"/>
  <c r="G29" i="1"/>
  <c r="H29" i="1"/>
  <c r="F32" i="1"/>
  <c r="G32" i="1"/>
  <c r="H32" i="1"/>
  <c r="F42" i="1"/>
  <c r="G42" i="1"/>
  <c r="H42" i="1"/>
  <c r="F49" i="1"/>
  <c r="G49" i="1"/>
  <c r="H49" i="1"/>
  <c r="M32" i="1" l="1"/>
  <c r="M38" i="1"/>
  <c r="M27" i="1"/>
  <c r="M47" i="1"/>
  <c r="M36" i="1"/>
  <c r="M12" i="1"/>
  <c r="M22" i="1"/>
  <c r="M50" i="1"/>
  <c r="M11" i="1"/>
  <c r="M24" i="1"/>
  <c r="M10" i="1"/>
  <c r="M21" i="1"/>
  <c r="M33" i="1"/>
  <c r="M31" i="1"/>
  <c r="M37" i="1"/>
  <c r="M54" i="1"/>
  <c r="M51" i="1"/>
  <c r="M56" i="1"/>
  <c r="M61" i="1"/>
  <c r="M63" i="1"/>
  <c r="M49" i="1"/>
  <c r="M42" i="1"/>
  <c r="M29" i="1"/>
  <c r="M17" i="1"/>
  <c r="M25" i="1"/>
  <c r="M40" i="1"/>
  <c r="M28" i="1"/>
  <c r="M26" i="1"/>
  <c r="M23" i="1"/>
  <c r="M55" i="1"/>
  <c r="M48" i="1"/>
  <c r="M43" i="1"/>
  <c r="M9" i="1"/>
  <c r="M14" i="1"/>
  <c r="M18" i="1"/>
  <c r="M15" i="1"/>
  <c r="M34" i="1"/>
  <c r="M35" i="1"/>
  <c r="M30" i="1"/>
  <c r="M52" i="1"/>
  <c r="M57" i="1"/>
  <c r="M53" i="1"/>
  <c r="M62" i="1"/>
  <c r="M60" i="1"/>
  <c r="M59" i="1"/>
  <c r="M44" i="1"/>
  <c r="M45" i="1"/>
  <c r="M19" i="1"/>
  <c r="M13" i="1"/>
  <c r="M16" i="1"/>
  <c r="M58" i="1"/>
  <c r="M41" i="1"/>
  <c r="M46" i="1"/>
  <c r="M20" i="1"/>
  <c r="M8" i="1"/>
  <c r="U16" i="1" l="1"/>
  <c r="U8" i="1"/>
  <c r="U13" i="1"/>
  <c r="U20" i="1"/>
  <c r="U19" i="1"/>
  <c r="U46" i="1"/>
  <c r="U45" i="1"/>
  <c r="U41" i="1"/>
  <c r="U44" i="1"/>
  <c r="U58" i="1"/>
  <c r="U59" i="1"/>
  <c r="U60" i="1"/>
  <c r="U63" i="1"/>
  <c r="U62" i="1"/>
  <c r="U61" i="1"/>
  <c r="U53" i="1"/>
  <c r="U56" i="1"/>
  <c r="U57" i="1"/>
  <c r="U51" i="1"/>
  <c r="U52" i="1"/>
  <c r="U54" i="1"/>
  <c r="U21" i="1"/>
  <c r="U15" i="1"/>
  <c r="U10" i="1"/>
  <c r="U24" i="1"/>
  <c r="U18" i="1"/>
  <c r="U11" i="1"/>
  <c r="U14" i="1"/>
  <c r="U9" i="1"/>
  <c r="U43" i="1"/>
  <c r="U50" i="1"/>
  <c r="U48" i="1"/>
  <c r="U55" i="1"/>
  <c r="U23" i="1"/>
  <c r="U22" i="1"/>
  <c r="U26" i="1"/>
  <c r="U12" i="1"/>
  <c r="U47" i="1"/>
  <c r="U28" i="1"/>
  <c r="U27" i="1"/>
  <c r="U25" i="1"/>
  <c r="U17" i="1"/>
  <c r="U42" i="1"/>
  <c r="U49" i="1"/>
  <c r="X32" i="1" l="1"/>
  <c r="W32" i="1"/>
  <c r="X38" i="1"/>
  <c r="W38" i="1"/>
  <c r="X27" i="1"/>
  <c r="W27" i="1"/>
  <c r="X47" i="1"/>
  <c r="W47" i="1"/>
  <c r="X36" i="1"/>
  <c r="W36" i="1"/>
  <c r="X12" i="1"/>
  <c r="W12" i="1"/>
  <c r="X22" i="1"/>
  <c r="W22" i="1"/>
  <c r="X50" i="1"/>
  <c r="W50" i="1"/>
  <c r="X11" i="1"/>
  <c r="W11" i="1"/>
  <c r="X24" i="1"/>
  <c r="W24" i="1"/>
  <c r="X10" i="1"/>
  <c r="W10" i="1"/>
  <c r="X21" i="1"/>
  <c r="W21" i="1"/>
  <c r="X33" i="1"/>
  <c r="W33" i="1"/>
  <c r="X31" i="1"/>
  <c r="W31" i="1"/>
  <c r="X37" i="1"/>
  <c r="W37" i="1"/>
  <c r="X54" i="1"/>
  <c r="W54" i="1"/>
  <c r="X51" i="1"/>
  <c r="W51" i="1"/>
  <c r="X56" i="1"/>
  <c r="W56" i="1"/>
  <c r="X61" i="1"/>
  <c r="W61" i="1"/>
  <c r="X63" i="1"/>
  <c r="W63" i="1"/>
  <c r="X58" i="1"/>
  <c r="W58" i="1"/>
  <c r="X41" i="1"/>
  <c r="W41" i="1"/>
  <c r="X46" i="1"/>
  <c r="W46" i="1"/>
  <c r="X20" i="1"/>
  <c r="W20" i="1"/>
  <c r="X8" i="1"/>
  <c r="W8" i="1"/>
  <c r="X49" i="1"/>
  <c r="W49" i="1"/>
  <c r="X42" i="1"/>
  <c r="W42" i="1"/>
  <c r="X29" i="1"/>
  <c r="W29" i="1"/>
  <c r="X17" i="1"/>
  <c r="W17" i="1"/>
  <c r="X25" i="1"/>
  <c r="W25" i="1"/>
  <c r="X40" i="1"/>
  <c r="W40" i="1"/>
  <c r="X28" i="1"/>
  <c r="W28" i="1"/>
  <c r="X26" i="1"/>
  <c r="W26" i="1"/>
  <c r="X23" i="1"/>
  <c r="W23" i="1"/>
  <c r="X55" i="1"/>
  <c r="W55" i="1"/>
  <c r="X48" i="1"/>
  <c r="W48" i="1"/>
  <c r="X43" i="1"/>
  <c r="W43" i="1"/>
  <c r="X9" i="1"/>
  <c r="W9" i="1"/>
  <c r="X14" i="1"/>
  <c r="W14" i="1"/>
  <c r="X18" i="1"/>
  <c r="W18" i="1"/>
  <c r="X15" i="1"/>
  <c r="W15" i="1"/>
  <c r="X34" i="1"/>
  <c r="W34" i="1"/>
  <c r="X35" i="1"/>
  <c r="W35" i="1"/>
  <c r="X30" i="1"/>
  <c r="W30" i="1"/>
  <c r="X52" i="1"/>
  <c r="W52" i="1"/>
  <c r="X57" i="1"/>
  <c r="W57" i="1"/>
  <c r="X53" i="1"/>
  <c r="W53" i="1"/>
  <c r="X62" i="1"/>
  <c r="W62" i="1"/>
  <c r="X60" i="1"/>
  <c r="W60" i="1"/>
  <c r="X59" i="1"/>
  <c r="W59" i="1"/>
  <c r="X44" i="1"/>
  <c r="W44" i="1"/>
  <c r="X45" i="1"/>
  <c r="W45" i="1"/>
  <c r="X19" i="1"/>
  <c r="W19" i="1"/>
  <c r="X13" i="1"/>
  <c r="W13" i="1"/>
  <c r="X16" i="1"/>
  <c r="W16" i="1"/>
</calcChain>
</file>

<file path=xl/comments1.xml><?xml version="1.0" encoding="utf-8"?>
<comments xmlns="http://schemas.openxmlformats.org/spreadsheetml/2006/main">
  <authors>
    <author>Автор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<sst xmlns="http://schemas.openxmlformats.org/spreadsheetml/2006/main" count="906" uniqueCount="258">
  <si>
    <t>№ п/п</t>
  </si>
  <si>
    <t>Фамилия</t>
  </si>
  <si>
    <t>Имя</t>
  </si>
  <si>
    <t>Отчество</t>
  </si>
  <si>
    <t>ООО</t>
  </si>
  <si>
    <t>Класс</t>
  </si>
  <si>
    <t>Код</t>
  </si>
  <si>
    <t>МАХ балл</t>
  </si>
  <si>
    <t>Общий балл</t>
  </si>
  <si>
    <t>Дата рождения</t>
  </si>
  <si>
    <t>Пол (Ж/М)</t>
  </si>
  <si>
    <t>КОД для сайта</t>
  </si>
  <si>
    <t>Ж</t>
  </si>
  <si>
    <t>Статус</t>
  </si>
  <si>
    <t>№1</t>
  </si>
  <si>
    <t>№2</t>
  </si>
  <si>
    <t>№3</t>
  </si>
  <si>
    <t>№4</t>
  </si>
  <si>
    <t>№5</t>
  </si>
  <si>
    <t>№ части</t>
  </si>
  <si>
    <t>% выполнения</t>
  </si>
  <si>
    <t>Евлампиева</t>
  </si>
  <si>
    <t>Виктория</t>
  </si>
  <si>
    <t>Алексеевна</t>
  </si>
  <si>
    <t>25042006</t>
  </si>
  <si>
    <t>МОУ СШ № 2</t>
  </si>
  <si>
    <t>Максимова</t>
  </si>
  <si>
    <t>Екатерина</t>
  </si>
  <si>
    <t>М</t>
  </si>
  <si>
    <t>23032006</t>
  </si>
  <si>
    <t>Шулаев</t>
  </si>
  <si>
    <t>Никита</t>
  </si>
  <si>
    <t>Сергеевич</t>
  </si>
  <si>
    <t>21092006</t>
  </si>
  <si>
    <t>Потапов</t>
  </si>
  <si>
    <t>Анатольевич</t>
  </si>
  <si>
    <t>22102006</t>
  </si>
  <si>
    <t>Фомин</t>
  </si>
  <si>
    <t>Максим</t>
  </si>
  <si>
    <t>Дмитриевич</t>
  </si>
  <si>
    <t>05092006</t>
  </si>
  <si>
    <t>И0705</t>
  </si>
  <si>
    <t>Любовь</t>
  </si>
  <si>
    <t>Максимовна</t>
  </si>
  <si>
    <t>Михаил</t>
  </si>
  <si>
    <t xml:space="preserve">Анна  </t>
  </si>
  <si>
    <t>Лебедева</t>
  </si>
  <si>
    <t>Юрьевна</t>
  </si>
  <si>
    <t>06102003</t>
  </si>
  <si>
    <t>Смелкова</t>
  </si>
  <si>
    <t>Анастасия</t>
  </si>
  <si>
    <t>12042004</t>
  </si>
  <si>
    <t>И0901</t>
  </si>
  <si>
    <t>Софья</t>
  </si>
  <si>
    <t>Олеговна</t>
  </si>
  <si>
    <t>И0903</t>
  </si>
  <si>
    <t>И0904</t>
  </si>
  <si>
    <t>Кочнева</t>
  </si>
  <si>
    <t xml:space="preserve">Наталья  </t>
  </si>
  <si>
    <t>Андреевна</t>
  </si>
  <si>
    <t>08092004</t>
  </si>
  <si>
    <t xml:space="preserve">Федькин  </t>
  </si>
  <si>
    <t>Кирилл</t>
  </si>
  <si>
    <t>Александрович</t>
  </si>
  <si>
    <t>26052004</t>
  </si>
  <si>
    <t>И0902</t>
  </si>
  <si>
    <t>ЧКГ САП</t>
  </si>
  <si>
    <t>Маргарита</t>
  </si>
  <si>
    <t>Карпов</t>
  </si>
  <si>
    <t>Микеле</t>
  </si>
  <si>
    <t>20012002</t>
  </si>
  <si>
    <t>Прожерин</t>
  </si>
  <si>
    <t>29082001</t>
  </si>
  <si>
    <t>Вячеславовна</t>
  </si>
  <si>
    <t>Жилкина</t>
  </si>
  <si>
    <t>Ангелина</t>
  </si>
  <si>
    <t>Викторовна</t>
  </si>
  <si>
    <t>30032002</t>
  </si>
  <si>
    <t>Гапошка</t>
  </si>
  <si>
    <t>Сергей</t>
  </si>
  <si>
    <t>16062001</t>
  </si>
  <si>
    <t>Михайловна</t>
  </si>
  <si>
    <t>Сергиенко</t>
  </si>
  <si>
    <t>Илья</t>
  </si>
  <si>
    <t>Юрьевис</t>
  </si>
  <si>
    <t>18072000</t>
  </si>
  <si>
    <t>Юлиан</t>
  </si>
  <si>
    <t>04072002</t>
  </si>
  <si>
    <t>Злобин</t>
  </si>
  <si>
    <t>Геннадьевич</t>
  </si>
  <si>
    <t>18072002</t>
  </si>
  <si>
    <t xml:space="preserve">Борисов </t>
  </si>
  <si>
    <t>Антонович</t>
  </si>
  <si>
    <t>19092002</t>
  </si>
  <si>
    <t>Топчий</t>
  </si>
  <si>
    <t>Владимировна</t>
  </si>
  <si>
    <t>Исманский</t>
  </si>
  <si>
    <t>Игорь</t>
  </si>
  <si>
    <t>Игоревич</t>
  </si>
  <si>
    <t>07092002</t>
  </si>
  <si>
    <t>Сергеевна</t>
  </si>
  <si>
    <t>Мальцева</t>
  </si>
  <si>
    <t>Ильинична</t>
  </si>
  <si>
    <t>17102001</t>
  </si>
  <si>
    <t>Пюллен</t>
  </si>
  <si>
    <t>Федор</t>
  </si>
  <si>
    <t>Михаельевич</t>
  </si>
  <si>
    <t>21022003</t>
  </si>
  <si>
    <t>Василий</t>
  </si>
  <si>
    <t>06012003</t>
  </si>
  <si>
    <t>Кокорина</t>
  </si>
  <si>
    <t>Полина</t>
  </si>
  <si>
    <t>11022006</t>
  </si>
  <si>
    <t>МОУ СШ № 1</t>
  </si>
  <si>
    <t>Гумин</t>
  </si>
  <si>
    <t>Михайлович</t>
  </si>
  <si>
    <t>11022005</t>
  </si>
  <si>
    <t xml:space="preserve">Арина </t>
  </si>
  <si>
    <t>Игоревна</t>
  </si>
  <si>
    <t>25012006</t>
  </si>
  <si>
    <t>Романовна</t>
  </si>
  <si>
    <t>Волков</t>
  </si>
  <si>
    <t>Владислав</t>
  </si>
  <si>
    <t>01092005</t>
  </si>
  <si>
    <t>Мария</t>
  </si>
  <si>
    <t>Аксенова</t>
  </si>
  <si>
    <t>Кристина</t>
  </si>
  <si>
    <t>07122005</t>
  </si>
  <si>
    <t>Лаврентьева</t>
  </si>
  <si>
    <t>Татьяна</t>
  </si>
  <si>
    <t>17122004</t>
  </si>
  <si>
    <t>И0713</t>
  </si>
  <si>
    <t>Карелина</t>
  </si>
  <si>
    <t>Василиса</t>
  </si>
  <si>
    <t>28042006</t>
  </si>
  <si>
    <t>Пиякина</t>
  </si>
  <si>
    <t>05052006</t>
  </si>
  <si>
    <t>Старченко</t>
  </si>
  <si>
    <t>Анна</t>
  </si>
  <si>
    <t>Александровна</t>
  </si>
  <si>
    <t>31032007</t>
  </si>
  <si>
    <t>Щербакова</t>
  </si>
  <si>
    <t>Диана</t>
  </si>
  <si>
    <t>Дмитриевна</t>
  </si>
  <si>
    <t>Антоненко</t>
  </si>
  <si>
    <t>Евгеньевна</t>
  </si>
  <si>
    <t>27032006</t>
  </si>
  <si>
    <t>И0706</t>
  </si>
  <si>
    <t>Еремина</t>
  </si>
  <si>
    <t>Юлия</t>
  </si>
  <si>
    <t>30122006</t>
  </si>
  <si>
    <t>И0707</t>
  </si>
  <si>
    <t>Захряпина</t>
  </si>
  <si>
    <t>Николаевна</t>
  </si>
  <si>
    <t>24112006</t>
  </si>
  <si>
    <t>И0708</t>
  </si>
  <si>
    <t>И0709</t>
  </si>
  <si>
    <t>Рождественская</t>
  </si>
  <si>
    <t>И0710</t>
  </si>
  <si>
    <t>Кашина</t>
  </si>
  <si>
    <t>ЧОУ ППГ</t>
  </si>
  <si>
    <t>Танчинец</t>
  </si>
  <si>
    <t>Серафим</t>
  </si>
  <si>
    <t>Юрьевич</t>
  </si>
  <si>
    <t>Калинеева</t>
  </si>
  <si>
    <t>Надежда</t>
  </si>
  <si>
    <t>Корчагина</t>
  </si>
  <si>
    <t>30052004</t>
  </si>
  <si>
    <t>18122003</t>
  </si>
  <si>
    <t>08022004</t>
  </si>
  <si>
    <t>06102002</t>
  </si>
  <si>
    <t>МОУ СШ № 9</t>
  </si>
  <si>
    <t>Парфенова</t>
  </si>
  <si>
    <t>Алина</t>
  </si>
  <si>
    <t>Рубищев</t>
  </si>
  <si>
    <t>Егор</t>
  </si>
  <si>
    <t>Семенова</t>
  </si>
  <si>
    <t>Ульяна</t>
  </si>
  <si>
    <t>Сотонина</t>
  </si>
  <si>
    <t>Дарья</t>
  </si>
  <si>
    <t>Большакова</t>
  </si>
  <si>
    <t>Арина</t>
  </si>
  <si>
    <t>Товмасян</t>
  </si>
  <si>
    <t>Гарийевна</t>
  </si>
  <si>
    <t>21102006</t>
  </si>
  <si>
    <t>14072006</t>
  </si>
  <si>
    <t>22052006</t>
  </si>
  <si>
    <t>08042005</t>
  </si>
  <si>
    <t>19092004</t>
  </si>
  <si>
    <t>МОУ СШ № 6</t>
  </si>
  <si>
    <t>Касаткин</t>
  </si>
  <si>
    <t>Павел</t>
  </si>
  <si>
    <t>22022006</t>
  </si>
  <si>
    <t>Малышев</t>
  </si>
  <si>
    <t>Вячеславович</t>
  </si>
  <si>
    <t>04072006</t>
  </si>
  <si>
    <t>Терновская</t>
  </si>
  <si>
    <t>05072004</t>
  </si>
  <si>
    <t>МОУ СШ № 4</t>
  </si>
  <si>
    <t>Елизавета</t>
  </si>
  <si>
    <t>И0731</t>
  </si>
  <si>
    <t>И0734</t>
  </si>
  <si>
    <t>И0735</t>
  </si>
  <si>
    <t>И0739</t>
  </si>
  <si>
    <t>И0742</t>
  </si>
  <si>
    <t>Иванова</t>
  </si>
  <si>
    <t>Зелинская</t>
  </si>
  <si>
    <t>Карина</t>
  </si>
  <si>
    <t>Котюнина</t>
  </si>
  <si>
    <t>Жилина</t>
  </si>
  <si>
    <t>Анодина</t>
  </si>
  <si>
    <t>«09» ноября 2019 г.</t>
  </si>
  <si>
    <t>И0711</t>
  </si>
  <si>
    <t>Леснякова</t>
  </si>
  <si>
    <t>И0712</t>
  </si>
  <si>
    <t>И0714</t>
  </si>
  <si>
    <t>И0715</t>
  </si>
  <si>
    <t>И0716</t>
  </si>
  <si>
    <t>И0717</t>
  </si>
  <si>
    <t>И0718</t>
  </si>
  <si>
    <t>И0719</t>
  </si>
  <si>
    <t>И0820</t>
  </si>
  <si>
    <t>И0821</t>
  </si>
  <si>
    <t>И0822</t>
  </si>
  <si>
    <t>И0823</t>
  </si>
  <si>
    <t>И0824</t>
  </si>
  <si>
    <t>И0725</t>
  </si>
  <si>
    <t>И1226</t>
  </si>
  <si>
    <t>И0927</t>
  </si>
  <si>
    <t>И1228</t>
  </si>
  <si>
    <t>И1129</t>
  </si>
  <si>
    <t>И1230</t>
  </si>
  <si>
    <t>И0832</t>
  </si>
  <si>
    <t>И0833</t>
  </si>
  <si>
    <t>И1136</t>
  </si>
  <si>
    <t>И0837</t>
  </si>
  <si>
    <t>И0838</t>
  </si>
  <si>
    <t>И0840</t>
  </si>
  <si>
    <t>И1041</t>
  </si>
  <si>
    <t>И0943</t>
  </si>
  <si>
    <t>И0944</t>
  </si>
  <si>
    <t>И1145</t>
  </si>
  <si>
    <t>И1146</t>
  </si>
  <si>
    <t>И1147</t>
  </si>
  <si>
    <t>И1148</t>
  </si>
  <si>
    <t>И1249</t>
  </si>
  <si>
    <t>И1150</t>
  </si>
  <si>
    <t>И1151</t>
  </si>
  <si>
    <t>И1152</t>
  </si>
  <si>
    <t>И1054</t>
  </si>
  <si>
    <t>И1053</t>
  </si>
  <si>
    <t>И0956</t>
  </si>
  <si>
    <t>Терехин</t>
  </si>
  <si>
    <t>Владиславович</t>
  </si>
  <si>
    <t>И0955</t>
  </si>
  <si>
    <t>№6</t>
  </si>
  <si>
    <t>№7</t>
  </si>
  <si>
    <t>Итоговая ведомость муниципального этапа всероссийской олимпиады школьников по искусству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</si>
</sst>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ADA"/>
        <bgColor rgb="FFE6E0E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9" fontId="16" fillId="0" borderId="0" applyFont="0" applyFill="0" applyBorder="0" applyAlignment="0" applyProtection="0"/>
  </cellStyleXfs>
  <cellXfs count="81">
    <xf numFmtId="0" fontId="0" fillId="0" borderId="0" xfId="0"/>
    <xf numFmtId="1" fontId="4" fillId="0" borderId="0" xfId="0" applyNumberFormat="1" applyFont="1" applyFill="1" applyAlignment="1"/>
    <xf numFmtId="1" fontId="6" fillId="4" borderId="1" xfId="0" applyNumberFormat="1" applyFont="1" applyFill="1" applyBorder="1" applyAlignment="1"/>
    <xf numFmtId="1" fontId="4" fillId="4" borderId="1" xfId="0" applyNumberFormat="1" applyFont="1" applyFill="1" applyBorder="1" applyAlignment="1"/>
    <xf numFmtId="1" fontId="4" fillId="4" borderId="0" xfId="0" applyNumberFormat="1" applyFont="1" applyFill="1" applyAlignment="1"/>
    <xf numFmtId="0" fontId="6" fillId="4" borderId="1" xfId="2" applyFont="1" applyFill="1" applyBorder="1" applyAlignment="1"/>
    <xf numFmtId="0" fontId="14" fillId="7" borderId="1" xfId="21" applyFont="1" applyFill="1" applyBorder="1" applyAlignment="1"/>
    <xf numFmtId="0" fontId="14" fillId="7" borderId="1" xfId="21" applyFont="1" applyFill="1" applyBorder="1"/>
    <xf numFmtId="0" fontId="7" fillId="7" borderId="1" xfId="8" applyFont="1" applyFill="1" applyBorder="1" applyAlignment="1"/>
    <xf numFmtId="0" fontId="7" fillId="7" borderId="1" xfId="21" applyFont="1" applyFill="1" applyBorder="1" applyAlignment="1"/>
    <xf numFmtId="0" fontId="6" fillId="4" borderId="1" xfId="0" applyFont="1" applyFill="1" applyBorder="1"/>
    <xf numFmtId="0" fontId="7" fillId="2" borderId="1" xfId="2" applyFont="1" applyFill="1" applyBorder="1" applyAlignment="1"/>
    <xf numFmtId="0" fontId="6" fillId="3" borderId="1" xfId="0" applyNumberFormat="1" applyFont="1" applyFill="1" applyBorder="1" applyAlignment="1"/>
    <xf numFmtId="0" fontId="4" fillId="4" borderId="1" xfId="0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vertical="distributed"/>
    </xf>
    <xf numFmtId="0" fontId="4" fillId="2" borderId="0" xfId="0" applyFont="1" applyFill="1" applyAlignment="1"/>
    <xf numFmtId="0" fontId="4" fillId="2" borderId="1" xfId="0" applyFont="1" applyFill="1" applyBorder="1" applyAlignment="1"/>
    <xf numFmtId="0" fontId="4" fillId="3" borderId="0" xfId="0" applyFont="1" applyFill="1" applyAlignment="1"/>
    <xf numFmtId="0" fontId="4" fillId="4" borderId="0" xfId="0" applyFont="1" applyFill="1" applyAlignment="1"/>
    <xf numFmtId="0" fontId="6" fillId="4" borderId="1" xfId="0" applyFont="1" applyFill="1" applyBorder="1" applyAlignment="1"/>
    <xf numFmtId="0" fontId="4" fillId="0" borderId="0" xfId="0" applyFont="1" applyFill="1" applyAlignment="1"/>
    <xf numFmtId="49" fontId="4" fillId="0" borderId="0" xfId="0" applyNumberFormat="1" applyFont="1" applyFill="1" applyAlignment="1"/>
    <xf numFmtId="0" fontId="4" fillId="5" borderId="0" xfId="0" applyFont="1" applyFill="1" applyAlignment="1"/>
    <xf numFmtId="0" fontId="7" fillId="4" borderId="1" xfId="2" applyFont="1" applyFill="1" applyBorder="1" applyAlignment="1"/>
    <xf numFmtId="0" fontId="7" fillId="3" borderId="1" xfId="2" applyFont="1" applyFill="1" applyBorder="1" applyAlignment="1"/>
    <xf numFmtId="49" fontId="4" fillId="3" borderId="0" xfId="0" applyNumberFormat="1" applyFont="1" applyFill="1" applyAlignment="1"/>
    <xf numFmtId="0" fontId="7" fillId="3" borderId="1" xfId="1" applyNumberFormat="1" applyFont="1" applyFill="1" applyBorder="1" applyAlignment="1"/>
    <xf numFmtId="0" fontId="4" fillId="4" borderId="1" xfId="2" applyFont="1" applyFill="1" applyBorder="1" applyAlignment="1"/>
    <xf numFmtId="164" fontId="4" fillId="4" borderId="1" xfId="1" applyNumberFormat="1" applyFont="1" applyFill="1" applyBorder="1" applyAlignment="1"/>
    <xf numFmtId="0" fontId="4" fillId="3" borderId="1" xfId="0" applyFont="1" applyFill="1" applyBorder="1" applyAlignment="1"/>
    <xf numFmtId="0" fontId="4" fillId="4" borderId="1" xfId="0" applyFont="1" applyFill="1" applyBorder="1" applyAlignment="1"/>
    <xf numFmtId="0" fontId="4" fillId="5" borderId="1" xfId="0" applyFont="1" applyFill="1" applyBorder="1" applyAlignment="1"/>
    <xf numFmtId="9" fontId="6" fillId="3" borderId="1" xfId="13" applyFont="1" applyFill="1" applyBorder="1" applyAlignment="1"/>
    <xf numFmtId="0" fontId="4" fillId="4" borderId="1" xfId="0" applyFont="1" applyFill="1" applyBorder="1" applyAlignment="1">
      <alignment vertical="top" wrapText="1"/>
    </xf>
    <xf numFmtId="0" fontId="7" fillId="0" borderId="0" xfId="0" applyFont="1" applyFill="1" applyAlignment="1"/>
    <xf numFmtId="0" fontId="7" fillId="4" borderId="1" xfId="4" applyFont="1" applyFill="1" applyBorder="1" applyAlignment="1"/>
    <xf numFmtId="0" fontId="7" fillId="4" borderId="1" xfId="19" applyFont="1" applyFill="1" applyBorder="1" applyAlignment="1"/>
    <xf numFmtId="0" fontId="7" fillId="7" borderId="1" xfId="21" applyFont="1" applyFill="1" applyBorder="1"/>
    <xf numFmtId="0" fontId="7" fillId="4" borderId="0" xfId="0" applyFont="1" applyFill="1" applyAlignment="1"/>
    <xf numFmtId="0" fontId="4" fillId="0" borderId="0" xfId="0" applyFont="1" applyFill="1" applyAlignment="1">
      <alignment horizontal="center"/>
    </xf>
    <xf numFmtId="49" fontId="4" fillId="4" borderId="1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9" fontId="7" fillId="4" borderId="1" xfId="1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49" fontId="14" fillId="7" borderId="1" xfId="21" applyNumberFormat="1" applyFont="1" applyFill="1" applyBorder="1" applyAlignment="1">
      <alignment horizontal="center"/>
    </xf>
    <xf numFmtId="49" fontId="14" fillId="7" borderId="1" xfId="8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0" fontId="4" fillId="4" borderId="2" xfId="0" applyFont="1" applyFill="1" applyBorder="1" applyAlignment="1"/>
    <xf numFmtId="1" fontId="4" fillId="4" borderId="2" xfId="0" applyNumberFormat="1" applyFont="1" applyFill="1" applyBorder="1" applyAlignment="1"/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wrapText="1"/>
    </xf>
    <xf numFmtId="49" fontId="4" fillId="4" borderId="0" xfId="1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7" fillId="4" borderId="2" xfId="0" applyFont="1" applyFill="1" applyBorder="1" applyAlignment="1"/>
    <xf numFmtId="0" fontId="12" fillId="0" borderId="7" xfId="0" applyFont="1" applyFill="1" applyBorder="1" applyAlignment="1"/>
    <xf numFmtId="0" fontId="4" fillId="0" borderId="7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Alignment="1"/>
    <xf numFmtId="0" fontId="4" fillId="6" borderId="2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49" fontId="4" fillId="6" borderId="2" xfId="0" applyNumberFormat="1" applyFont="1" applyFill="1" applyBorder="1" applyAlignment="1">
      <alignment horizontal="center" vertical="top" wrapText="1"/>
    </xf>
    <xf numFmtId="49" fontId="4" fillId="6" borderId="5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1" fontId="4" fillId="6" borderId="2" xfId="0" applyNumberFormat="1" applyFont="1" applyFill="1" applyBorder="1" applyAlignment="1">
      <alignment horizontal="center" vertical="top" wrapText="1"/>
    </xf>
    <xf numFmtId="1" fontId="4" fillId="6" borderId="5" xfId="0" applyNumberFormat="1" applyFont="1" applyFill="1" applyBorder="1" applyAlignment="1">
      <alignment horizontal="center" vertical="top" wrapText="1"/>
    </xf>
    <xf numFmtId="1" fontId="4" fillId="6" borderId="6" xfId="0" applyNumberFormat="1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</cellXfs>
  <cellStyles count="23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9"/>
    <cellStyle name="Обычный 3 3" xfId="15"/>
    <cellStyle name="Обычный 4" xfId="1"/>
    <cellStyle name="Обычный 5" xfId="3"/>
    <cellStyle name="Обычный 5 2" xfId="10"/>
    <cellStyle name="Обычный 5 2 2" xfId="18"/>
    <cellStyle name="Обычный 5 3" xfId="14"/>
    <cellStyle name="Обычный 6" xfId="9"/>
    <cellStyle name="Обычный 6 2" xfId="12"/>
    <cellStyle name="Обычный 6 2 2" xfId="20"/>
    <cellStyle name="Обычный 6 3" xfId="17"/>
    <cellStyle name="Обычный 7" xfId="21"/>
    <cellStyle name="Процентный" xfId="13" builtinId="5"/>
    <cellStyle name="Процентный 2" xfId="16"/>
    <cellStyle name="Процентный 3" xfId="22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3"/>
  <sheetViews>
    <sheetView zoomScale="70" zoomScaleNormal="70" workbookViewId="0">
      <selection activeCell="A16" sqref="A1:XFD1048576"/>
    </sheetView>
  </sheetViews>
  <sheetFormatPr defaultColWidth="9.109375" defaultRowHeight="18" x14ac:dyDescent="0.35"/>
  <cols>
    <col min="1" max="1" width="7.44140625" style="21" customWidth="1"/>
    <col min="2" max="2" width="6.88671875" style="22" customWidth="1"/>
    <col min="3" max="3" width="20.33203125" style="22" hidden="1" customWidth="1"/>
    <col min="4" max="4" width="18" style="22" hidden="1" customWidth="1"/>
    <col min="5" max="5" width="22.109375" style="22" hidden="1" customWidth="1"/>
    <col min="6" max="8" width="4.109375" style="22" hidden="1" customWidth="1"/>
    <col min="9" max="9" width="14.109375" style="49" hidden="1" customWidth="1"/>
    <col min="10" max="10" width="24.5546875" style="22" customWidth="1"/>
    <col min="11" max="11" width="8.109375" style="4" customWidth="1"/>
    <col min="12" max="12" width="9.44140625" style="42" hidden="1" customWidth="1"/>
    <col min="13" max="13" width="22.33203125" style="21" customWidth="1"/>
    <col min="14" max="14" width="6.109375" style="19" customWidth="1"/>
    <col min="15" max="20" width="6" style="19" customWidth="1"/>
    <col min="21" max="21" width="10.109375" style="29" customWidth="1"/>
    <col min="22" max="22" width="10" style="26" customWidth="1"/>
    <col min="23" max="23" width="10" style="21" customWidth="1"/>
    <col min="24" max="24" width="12.5546875" style="29" customWidth="1"/>
    <col min="25" max="16384" width="9.109375" style="17"/>
  </cols>
  <sheetData>
    <row r="1" spans="1:24" s="24" customFormat="1" x14ac:dyDescent="0.35">
      <c r="I1" s="43"/>
      <c r="K1" s="1"/>
      <c r="L1" s="38"/>
      <c r="Q1" s="65"/>
      <c r="R1" s="65"/>
      <c r="U1" s="25"/>
      <c r="X1" s="25"/>
    </row>
    <row r="2" spans="1:24" s="24" customFormat="1" x14ac:dyDescent="0.35">
      <c r="I2" s="43"/>
      <c r="K2" s="1"/>
      <c r="L2" s="38"/>
      <c r="Q2" s="65"/>
      <c r="R2" s="65"/>
      <c r="U2" s="25"/>
      <c r="X2" s="25"/>
    </row>
    <row r="3" spans="1:24" s="24" customFormat="1" x14ac:dyDescent="0.35">
      <c r="A3" s="24" t="s">
        <v>257</v>
      </c>
      <c r="I3" s="43"/>
      <c r="K3" s="1"/>
      <c r="L3" s="38"/>
      <c r="Q3" s="65"/>
      <c r="R3" s="65"/>
      <c r="U3" s="25"/>
      <c r="X3" s="25"/>
    </row>
    <row r="4" spans="1:24" s="24" customFormat="1" x14ac:dyDescent="0.35">
      <c r="A4" s="63" t="s">
        <v>211</v>
      </c>
      <c r="B4" s="64"/>
      <c r="C4" s="64"/>
      <c r="D4" s="64"/>
      <c r="I4" s="43"/>
      <c r="K4" s="1"/>
      <c r="L4" s="38"/>
      <c r="Q4" s="65"/>
      <c r="R4" s="65"/>
      <c r="U4" s="25"/>
      <c r="X4" s="25"/>
    </row>
    <row r="5" spans="1:24" s="18" customFormat="1" ht="22.5" customHeight="1" x14ac:dyDescent="0.3">
      <c r="A5" s="67" t="s">
        <v>0</v>
      </c>
      <c r="B5" s="67" t="s">
        <v>10</v>
      </c>
      <c r="C5" s="67" t="s">
        <v>1</v>
      </c>
      <c r="D5" s="67" t="s">
        <v>2</v>
      </c>
      <c r="E5" s="67" t="s">
        <v>3</v>
      </c>
      <c r="F5" s="67"/>
      <c r="G5" s="67"/>
      <c r="H5" s="67"/>
      <c r="I5" s="67" t="s">
        <v>9</v>
      </c>
      <c r="J5" s="67" t="s">
        <v>4</v>
      </c>
      <c r="K5" s="73" t="s">
        <v>5</v>
      </c>
      <c r="L5" s="76" t="s">
        <v>6</v>
      </c>
      <c r="M5" s="67" t="s">
        <v>11</v>
      </c>
      <c r="N5" s="79" t="s">
        <v>19</v>
      </c>
      <c r="O5" s="80"/>
      <c r="P5" s="80"/>
      <c r="Q5" s="80"/>
      <c r="R5" s="80"/>
      <c r="S5" s="80"/>
      <c r="T5" s="80"/>
      <c r="U5" s="70" t="s">
        <v>8</v>
      </c>
      <c r="V5" s="67" t="s">
        <v>7</v>
      </c>
      <c r="W5" s="67" t="s">
        <v>20</v>
      </c>
      <c r="X5" s="70" t="s">
        <v>13</v>
      </c>
    </row>
    <row r="6" spans="1:24" s="18" customFormat="1" ht="16.5" customHeigh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74"/>
      <c r="L6" s="77"/>
      <c r="M6" s="68"/>
      <c r="N6" s="67" t="s">
        <v>14</v>
      </c>
      <c r="O6" s="67" t="s">
        <v>15</v>
      </c>
      <c r="P6" s="67" t="s">
        <v>16</v>
      </c>
      <c r="Q6" s="67" t="s">
        <v>17</v>
      </c>
      <c r="R6" s="67" t="s">
        <v>18</v>
      </c>
      <c r="S6" s="67" t="s">
        <v>255</v>
      </c>
      <c r="T6" s="67" t="s">
        <v>256</v>
      </c>
      <c r="U6" s="71"/>
      <c r="V6" s="68"/>
      <c r="W6" s="68"/>
      <c r="X6" s="71"/>
    </row>
    <row r="7" spans="1:24" s="18" customForma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75"/>
      <c r="L7" s="78"/>
      <c r="M7" s="69"/>
      <c r="N7" s="69"/>
      <c r="O7" s="69"/>
      <c r="P7" s="69"/>
      <c r="Q7" s="69"/>
      <c r="R7" s="69"/>
      <c r="S7" s="69"/>
      <c r="T7" s="69"/>
      <c r="U7" s="72"/>
      <c r="V7" s="69"/>
      <c r="W7" s="69"/>
      <c r="X7" s="72"/>
    </row>
    <row r="8" spans="1:24" x14ac:dyDescent="0.35">
      <c r="A8" s="33">
        <v>1</v>
      </c>
      <c r="B8" s="34" t="s">
        <v>12</v>
      </c>
      <c r="C8" s="13" t="s">
        <v>26</v>
      </c>
      <c r="D8" s="13" t="s">
        <v>27</v>
      </c>
      <c r="E8" s="13" t="s">
        <v>23</v>
      </c>
      <c r="F8" s="32" t="str">
        <f>LEFT(C8,1)</f>
        <v>М</v>
      </c>
      <c r="G8" s="32" t="str">
        <f>LEFT(D8,1)</f>
        <v>Е</v>
      </c>
      <c r="H8" s="32" t="str">
        <f>LEFT(E8,1)</f>
        <v>А</v>
      </c>
      <c r="I8" s="44" t="s">
        <v>29</v>
      </c>
      <c r="J8" s="31" t="s">
        <v>25</v>
      </c>
      <c r="K8" s="2">
        <v>7</v>
      </c>
      <c r="L8" s="39" t="s">
        <v>155</v>
      </c>
      <c r="M8" s="28" t="str">
        <f>CONCATENATE(B8,"-",F8,G8,H8,"-",I8)</f>
        <v>Ж-МЕА-23032006</v>
      </c>
      <c r="N8" s="11">
        <v>6</v>
      </c>
      <c r="O8" s="11">
        <v>6</v>
      </c>
      <c r="P8" s="11">
        <v>18</v>
      </c>
      <c r="Q8" s="11">
        <v>6</v>
      </c>
      <c r="R8" s="11">
        <v>25</v>
      </c>
      <c r="S8" s="11">
        <v>4</v>
      </c>
      <c r="T8" s="11"/>
      <c r="U8" s="30">
        <f>SUM(N8:T8)</f>
        <v>65</v>
      </c>
      <c r="V8" s="35">
        <v>232</v>
      </c>
      <c r="W8" s="36">
        <f>U8/V8</f>
        <v>0.28017241379310343</v>
      </c>
      <c r="X8" s="12" t="str">
        <f>IF(U8&gt;75%*V8,"Победитель",IF(U8&gt;50%*V8,"Призёр","Участник"))</f>
        <v>Участник</v>
      </c>
    </row>
    <row r="9" spans="1:24" x14ac:dyDescent="0.35">
      <c r="A9" s="33">
        <v>2</v>
      </c>
      <c r="B9" s="34" t="s">
        <v>12</v>
      </c>
      <c r="C9" s="34" t="s">
        <v>157</v>
      </c>
      <c r="D9" s="34" t="s">
        <v>27</v>
      </c>
      <c r="E9" s="34" t="s">
        <v>59</v>
      </c>
      <c r="F9" s="32" t="str">
        <f>LEFT(C9,1)</f>
        <v>Р</v>
      </c>
      <c r="G9" s="32" t="str">
        <f>LEFT(D9,1)</f>
        <v>Е</v>
      </c>
      <c r="H9" s="32" t="str">
        <f>LEFT(E9,1)</f>
        <v>А</v>
      </c>
      <c r="I9" s="45">
        <v>4062006</v>
      </c>
      <c r="J9" s="34" t="s">
        <v>113</v>
      </c>
      <c r="K9" s="3">
        <v>7</v>
      </c>
      <c r="L9" s="15" t="s">
        <v>226</v>
      </c>
      <c r="M9" s="28" t="str">
        <f>CONCATENATE(B9,"-",F9,G9,H9,"-",I9)</f>
        <v>Ж-РЕА-4062006</v>
      </c>
      <c r="N9" s="20">
        <v>0</v>
      </c>
      <c r="O9" s="20">
        <v>0</v>
      </c>
      <c r="P9" s="20">
        <v>28</v>
      </c>
      <c r="Q9" s="20">
        <v>9</v>
      </c>
      <c r="R9" s="20">
        <v>20</v>
      </c>
      <c r="S9" s="20">
        <v>1</v>
      </c>
      <c r="T9" s="20"/>
      <c r="U9" s="30">
        <f>SUM(N9:T9)</f>
        <v>58</v>
      </c>
      <c r="V9" s="35">
        <v>232</v>
      </c>
      <c r="W9" s="36">
        <f>U9/V9</f>
        <v>0.25</v>
      </c>
      <c r="X9" s="12" t="str">
        <f>IF(U9&gt;75%*V9,"Победитель",IF(U9&gt;50%*V9,"Призёр","Участник"))</f>
        <v>Участник</v>
      </c>
    </row>
    <row r="10" spans="1:24" x14ac:dyDescent="0.35">
      <c r="A10" s="33">
        <v>3</v>
      </c>
      <c r="B10" s="34" t="s">
        <v>12</v>
      </c>
      <c r="C10" s="34" t="s">
        <v>137</v>
      </c>
      <c r="D10" s="34" t="s">
        <v>138</v>
      </c>
      <c r="E10" s="34" t="s">
        <v>139</v>
      </c>
      <c r="F10" s="32" t="str">
        <f>LEFT(C10,1)</f>
        <v>С</v>
      </c>
      <c r="G10" s="32" t="str">
        <f>LEFT(D10,1)</f>
        <v>А</v>
      </c>
      <c r="H10" s="32" t="str">
        <f>LEFT(E10,1)</f>
        <v>А</v>
      </c>
      <c r="I10" s="45" t="s">
        <v>140</v>
      </c>
      <c r="J10" s="34" t="s">
        <v>113</v>
      </c>
      <c r="K10" s="3">
        <v>7</v>
      </c>
      <c r="L10" s="15" t="s">
        <v>201</v>
      </c>
      <c r="M10" s="28" t="str">
        <f>CONCATENATE(B10,"-",F10,G10,H10,"-",I10)</f>
        <v>Ж-САА-31032007</v>
      </c>
      <c r="N10" s="20">
        <v>2</v>
      </c>
      <c r="O10" s="20">
        <v>0</v>
      </c>
      <c r="P10" s="20">
        <v>31</v>
      </c>
      <c r="Q10" s="20">
        <v>1</v>
      </c>
      <c r="R10" s="20">
        <v>20</v>
      </c>
      <c r="S10" s="20">
        <v>0</v>
      </c>
      <c r="T10" s="20"/>
      <c r="U10" s="30">
        <f>SUM(N10:T10)</f>
        <v>54</v>
      </c>
      <c r="V10" s="35">
        <v>232</v>
      </c>
      <c r="W10" s="36">
        <f>U10/V10</f>
        <v>0.23275862068965517</v>
      </c>
      <c r="X10" s="12" t="str">
        <f>IF(U10&gt;75%*V10,"Победитель",IF(U10&gt;50%*V10,"Призёр","Участник"))</f>
        <v>Участник</v>
      </c>
    </row>
    <row r="11" spans="1:24" x14ac:dyDescent="0.35">
      <c r="A11" s="33">
        <v>4</v>
      </c>
      <c r="B11" s="34" t="s">
        <v>12</v>
      </c>
      <c r="C11" s="34" t="s">
        <v>148</v>
      </c>
      <c r="D11" s="34" t="s">
        <v>149</v>
      </c>
      <c r="E11" s="34" t="s">
        <v>47</v>
      </c>
      <c r="F11" s="32" t="str">
        <f>LEFT(C11,1)</f>
        <v>Е</v>
      </c>
      <c r="G11" s="32" t="str">
        <f>LEFT(D11,1)</f>
        <v>Ю</v>
      </c>
      <c r="H11" s="32" t="str">
        <f>LEFT(E11,1)</f>
        <v>Ю</v>
      </c>
      <c r="I11" s="45" t="s">
        <v>150</v>
      </c>
      <c r="J11" s="34" t="s">
        <v>113</v>
      </c>
      <c r="K11" s="3">
        <v>7</v>
      </c>
      <c r="L11" s="15" t="s">
        <v>131</v>
      </c>
      <c r="M11" s="28" t="str">
        <f>CONCATENATE(B11,"-",F11,G11,H11,"-",I11)</f>
        <v>Ж-ЕЮЮ-30122006</v>
      </c>
      <c r="N11" s="20">
        <v>0</v>
      </c>
      <c r="O11" s="20">
        <v>4</v>
      </c>
      <c r="P11" s="20">
        <v>22</v>
      </c>
      <c r="Q11" s="20">
        <v>2</v>
      </c>
      <c r="R11" s="20">
        <v>23</v>
      </c>
      <c r="S11" s="20">
        <v>2</v>
      </c>
      <c r="T11" s="20"/>
      <c r="U11" s="30">
        <f>SUM(N11:T11)</f>
        <v>53</v>
      </c>
      <c r="V11" s="35">
        <v>232</v>
      </c>
      <c r="W11" s="36">
        <f>U11/V11</f>
        <v>0.22844827586206898</v>
      </c>
      <c r="X11" s="12" t="str">
        <f>IF(U11&gt;75%*V11,"Победитель",IF(U11&gt;50%*V11,"Призёр","Участник"))</f>
        <v>Участник</v>
      </c>
    </row>
    <row r="12" spans="1:24" x14ac:dyDescent="0.35">
      <c r="A12" s="33">
        <v>5</v>
      </c>
      <c r="B12" s="34" t="s">
        <v>12</v>
      </c>
      <c r="C12" s="13" t="s">
        <v>178</v>
      </c>
      <c r="D12" s="13" t="s">
        <v>179</v>
      </c>
      <c r="E12" s="13" t="s">
        <v>23</v>
      </c>
      <c r="F12" s="32" t="str">
        <f>LEFT(C12,1)</f>
        <v>С</v>
      </c>
      <c r="G12" s="32" t="str">
        <f>LEFT(D12,1)</f>
        <v>Д</v>
      </c>
      <c r="H12" s="32" t="str">
        <f>LEFT(E12,1)</f>
        <v>А</v>
      </c>
      <c r="I12" s="44" t="s">
        <v>186</v>
      </c>
      <c r="J12" s="31" t="s">
        <v>171</v>
      </c>
      <c r="K12" s="23">
        <v>7</v>
      </c>
      <c r="L12" s="40" t="s">
        <v>151</v>
      </c>
      <c r="M12" s="28" t="str">
        <f>CONCATENATE(B12,"-",F12,G12,H12,"-",I12)</f>
        <v>Ж-СДА-22052006</v>
      </c>
      <c r="N12" s="20">
        <v>6</v>
      </c>
      <c r="O12" s="20">
        <v>8</v>
      </c>
      <c r="P12" s="20">
        <v>4</v>
      </c>
      <c r="Q12" s="20">
        <v>4</v>
      </c>
      <c r="R12" s="20">
        <v>21</v>
      </c>
      <c r="S12" s="20">
        <v>5</v>
      </c>
      <c r="T12" s="20"/>
      <c r="U12" s="30">
        <f>SUM(N12:T12)</f>
        <v>48</v>
      </c>
      <c r="V12" s="35">
        <v>232</v>
      </c>
      <c r="W12" s="36">
        <f>U12/V12</f>
        <v>0.20689655172413793</v>
      </c>
      <c r="X12" s="12" t="str">
        <f>IF(U12&gt;75%*V12,"Победитель",IF(U12&gt;50%*V12,"Призёр","Участник"))</f>
        <v>Участник</v>
      </c>
    </row>
    <row r="13" spans="1:24" x14ac:dyDescent="0.35">
      <c r="A13" s="33">
        <v>6</v>
      </c>
      <c r="B13" s="34" t="s">
        <v>28</v>
      </c>
      <c r="C13" s="13" t="s">
        <v>30</v>
      </c>
      <c r="D13" s="13" t="s">
        <v>31</v>
      </c>
      <c r="E13" s="13" t="s">
        <v>32</v>
      </c>
      <c r="F13" s="32" t="str">
        <f>LEFT(C13,1)</f>
        <v>Ш</v>
      </c>
      <c r="G13" s="32" t="str">
        <f>LEFT(D13,1)</f>
        <v>Н</v>
      </c>
      <c r="H13" s="32" t="str">
        <f>LEFT(E13,1)</f>
        <v>С</v>
      </c>
      <c r="I13" s="44" t="s">
        <v>33</v>
      </c>
      <c r="J13" s="31" t="s">
        <v>25</v>
      </c>
      <c r="K13" s="2">
        <v>7</v>
      </c>
      <c r="L13" s="39" t="s">
        <v>215</v>
      </c>
      <c r="M13" s="28" t="str">
        <f>CONCATENATE(B13,"-",F13,G13,H13,"-",I13)</f>
        <v>М-ШНС-21092006</v>
      </c>
      <c r="N13" s="11">
        <v>2</v>
      </c>
      <c r="O13" s="11">
        <v>0</v>
      </c>
      <c r="P13" s="11">
        <v>0</v>
      </c>
      <c r="Q13" s="11">
        <v>0</v>
      </c>
      <c r="R13" s="11">
        <v>23</v>
      </c>
      <c r="S13" s="11">
        <v>5</v>
      </c>
      <c r="T13" s="11"/>
      <c r="U13" s="30">
        <f>SUM(N13:T13)</f>
        <v>30</v>
      </c>
      <c r="V13" s="35">
        <v>232</v>
      </c>
      <c r="W13" s="36">
        <f>U13/V13</f>
        <v>0.12931034482758622</v>
      </c>
      <c r="X13" s="12" t="str">
        <f>IF(U13&gt;75%*V13,"Победитель",IF(U13&gt;50%*V13,"Призёр","Участник"))</f>
        <v>Участник</v>
      </c>
    </row>
    <row r="14" spans="1:24" x14ac:dyDescent="0.35">
      <c r="A14" s="33">
        <v>7</v>
      </c>
      <c r="B14" s="34" t="s">
        <v>12</v>
      </c>
      <c r="C14" s="34" t="s">
        <v>152</v>
      </c>
      <c r="D14" s="34" t="s">
        <v>124</v>
      </c>
      <c r="E14" s="34" t="s">
        <v>153</v>
      </c>
      <c r="F14" s="32" t="str">
        <f>LEFT(C14,1)</f>
        <v>З</v>
      </c>
      <c r="G14" s="32" t="str">
        <f>LEFT(D14,1)</f>
        <v>М</v>
      </c>
      <c r="H14" s="32" t="str">
        <f>LEFT(E14,1)</f>
        <v>Н</v>
      </c>
      <c r="I14" s="45" t="s">
        <v>154</v>
      </c>
      <c r="J14" s="34" t="s">
        <v>113</v>
      </c>
      <c r="K14" s="3">
        <v>7</v>
      </c>
      <c r="L14" s="15" t="s">
        <v>212</v>
      </c>
      <c r="M14" s="28" t="str">
        <f>CONCATENATE(B14,"-",F14,G14,H14,"-",I14)</f>
        <v>Ж-ЗМН-24112006</v>
      </c>
      <c r="N14" s="20">
        <v>8</v>
      </c>
      <c r="O14" s="20">
        <v>0</v>
      </c>
      <c r="P14" s="20">
        <v>0</v>
      </c>
      <c r="Q14" s="20">
        <v>0</v>
      </c>
      <c r="R14" s="20">
        <v>16</v>
      </c>
      <c r="S14" s="20">
        <v>1</v>
      </c>
      <c r="T14" s="20"/>
      <c r="U14" s="30">
        <f>SUM(N14:T14)</f>
        <v>25</v>
      </c>
      <c r="V14" s="35">
        <v>232</v>
      </c>
      <c r="W14" s="36">
        <f>U14/V14</f>
        <v>0.10775862068965517</v>
      </c>
      <c r="X14" s="12" t="str">
        <f>IF(U14&gt;75%*V14,"Победитель",IF(U14&gt;50%*V14,"Призёр","Участник"))</f>
        <v>Участник</v>
      </c>
    </row>
    <row r="15" spans="1:24" x14ac:dyDescent="0.35">
      <c r="A15" s="33">
        <v>8</v>
      </c>
      <c r="B15" s="34" t="s">
        <v>12</v>
      </c>
      <c r="C15" s="34" t="s">
        <v>135</v>
      </c>
      <c r="D15" s="34" t="s">
        <v>27</v>
      </c>
      <c r="E15" s="34" t="s">
        <v>23</v>
      </c>
      <c r="F15" s="32" t="str">
        <f>LEFT(C15,1)</f>
        <v>П</v>
      </c>
      <c r="G15" s="32" t="str">
        <f>LEFT(D15,1)</f>
        <v>Е</v>
      </c>
      <c r="H15" s="32" t="str">
        <f>LEFT(E15,1)</f>
        <v>А</v>
      </c>
      <c r="I15" s="45" t="s">
        <v>136</v>
      </c>
      <c r="J15" s="34" t="s">
        <v>113</v>
      </c>
      <c r="K15" s="3">
        <v>7</v>
      </c>
      <c r="L15" s="15" t="s">
        <v>202</v>
      </c>
      <c r="M15" s="28" t="str">
        <f>CONCATENATE(B15,"-",F15,G15,H15,"-",I15)</f>
        <v>Ж-ПЕА-05052006</v>
      </c>
      <c r="N15" s="20">
        <v>0</v>
      </c>
      <c r="O15" s="20">
        <v>0</v>
      </c>
      <c r="P15" s="20">
        <v>0</v>
      </c>
      <c r="Q15" s="20">
        <v>0</v>
      </c>
      <c r="R15" s="20">
        <v>24</v>
      </c>
      <c r="S15" s="20">
        <v>0</v>
      </c>
      <c r="T15" s="20"/>
      <c r="U15" s="30">
        <f>SUM(N15:T15)</f>
        <v>24</v>
      </c>
      <c r="V15" s="35">
        <v>232</v>
      </c>
      <c r="W15" s="36">
        <f>U15/V15</f>
        <v>0.10344827586206896</v>
      </c>
      <c r="X15" s="12" t="str">
        <f>IF(U15&gt;75%*V15,"Победитель",IF(U15&gt;50%*V15,"Призёр","Участник"))</f>
        <v>Участник</v>
      </c>
    </row>
    <row r="16" spans="1:24" x14ac:dyDescent="0.35">
      <c r="A16" s="33">
        <v>9</v>
      </c>
      <c r="B16" s="34" t="s">
        <v>12</v>
      </c>
      <c r="C16" s="13" t="s">
        <v>21</v>
      </c>
      <c r="D16" s="13" t="s">
        <v>22</v>
      </c>
      <c r="E16" s="13" t="s">
        <v>23</v>
      </c>
      <c r="F16" s="32" t="str">
        <f>LEFT(C16,1)</f>
        <v>Е</v>
      </c>
      <c r="G16" s="32" t="str">
        <f>LEFT(D16,1)</f>
        <v>В</v>
      </c>
      <c r="H16" s="32" t="str">
        <f>LEFT(E16,1)</f>
        <v>А</v>
      </c>
      <c r="I16" s="44" t="s">
        <v>24</v>
      </c>
      <c r="J16" s="31" t="s">
        <v>25</v>
      </c>
      <c r="K16" s="2">
        <v>7</v>
      </c>
      <c r="L16" s="27" t="s">
        <v>204</v>
      </c>
      <c r="M16" s="28" t="str">
        <f>CONCATENATE(B16,"-",F16,G16,H16,"-",I16)</f>
        <v>Ж-ЕВА-25042006</v>
      </c>
      <c r="N16" s="11">
        <v>0</v>
      </c>
      <c r="O16" s="11">
        <v>0</v>
      </c>
      <c r="P16" s="11">
        <v>0</v>
      </c>
      <c r="Q16" s="11">
        <v>0</v>
      </c>
      <c r="R16" s="11">
        <v>22</v>
      </c>
      <c r="S16" s="11">
        <v>1</v>
      </c>
      <c r="T16" s="11"/>
      <c r="U16" s="30">
        <f>SUM(N16:T16)</f>
        <v>23</v>
      </c>
      <c r="V16" s="35">
        <v>232</v>
      </c>
      <c r="W16" s="36">
        <f>U16/V16</f>
        <v>9.9137931034482762E-2</v>
      </c>
      <c r="X16" s="12" t="str">
        <f>IF(U16&gt;75%*V16,"Победитель",IF(U16&gt;50%*V16,"Призёр","Участник"))</f>
        <v>Участник</v>
      </c>
    </row>
    <row r="17" spans="1:24" x14ac:dyDescent="0.35">
      <c r="A17" s="33">
        <v>10</v>
      </c>
      <c r="B17" s="34" t="s">
        <v>12</v>
      </c>
      <c r="C17" s="56" t="s">
        <v>213</v>
      </c>
      <c r="D17" s="56" t="s">
        <v>67</v>
      </c>
      <c r="E17" s="56" t="s">
        <v>23</v>
      </c>
      <c r="F17" s="32" t="str">
        <f>LEFT(C17,1)</f>
        <v>Л</v>
      </c>
      <c r="G17" s="32" t="str">
        <f>LEFT(D17,1)</f>
        <v>М</v>
      </c>
      <c r="H17" s="32" t="str">
        <f>LEFT(E17,1)</f>
        <v>А</v>
      </c>
      <c r="I17" s="57">
        <v>28052006</v>
      </c>
      <c r="J17" s="27" t="s">
        <v>198</v>
      </c>
      <c r="K17" s="37">
        <v>7</v>
      </c>
      <c r="L17" s="27" t="s">
        <v>147</v>
      </c>
      <c r="M17" s="28" t="str">
        <f>CONCATENATE(B17,"-",F17,G17,H17,"-",I17)</f>
        <v>Ж-ЛМА-28052006</v>
      </c>
      <c r="N17" s="20">
        <v>0</v>
      </c>
      <c r="O17" s="20">
        <v>0</v>
      </c>
      <c r="P17" s="20">
        <v>0</v>
      </c>
      <c r="Q17" s="20">
        <v>0</v>
      </c>
      <c r="R17" s="20">
        <v>20</v>
      </c>
      <c r="S17" s="20">
        <v>3</v>
      </c>
      <c r="T17" s="20"/>
      <c r="U17" s="30">
        <f>SUM(N17:T17)</f>
        <v>23</v>
      </c>
      <c r="V17" s="35">
        <v>232</v>
      </c>
      <c r="W17" s="36">
        <f>U17/V17</f>
        <v>9.9137931034482762E-2</v>
      </c>
      <c r="X17" s="12" t="str">
        <f>IF(U17&gt;75%*V17,"Победитель",IF(U17&gt;50%*V17,"Призёр","Участник"))</f>
        <v>Участник</v>
      </c>
    </row>
    <row r="18" spans="1:24" x14ac:dyDescent="0.35">
      <c r="A18" s="33">
        <v>11</v>
      </c>
      <c r="B18" s="34" t="s">
        <v>12</v>
      </c>
      <c r="C18" s="34" t="s">
        <v>144</v>
      </c>
      <c r="D18" s="34" t="s">
        <v>111</v>
      </c>
      <c r="E18" s="34" t="s">
        <v>145</v>
      </c>
      <c r="F18" s="32" t="str">
        <f>LEFT(C18,1)</f>
        <v>А</v>
      </c>
      <c r="G18" s="32" t="str">
        <f>LEFT(D18,1)</f>
        <v>П</v>
      </c>
      <c r="H18" s="32" t="str">
        <f>LEFT(E18,1)</f>
        <v>Е</v>
      </c>
      <c r="I18" s="45" t="s">
        <v>146</v>
      </c>
      <c r="J18" s="34" t="s">
        <v>113</v>
      </c>
      <c r="K18" s="3">
        <v>7</v>
      </c>
      <c r="L18" s="15" t="s">
        <v>214</v>
      </c>
      <c r="M18" s="28" t="str">
        <f>CONCATENATE(B18,"-",F18,G18,H18,"-",I18)</f>
        <v>Ж-АПЕ-27032006</v>
      </c>
      <c r="N18" s="20">
        <v>0</v>
      </c>
      <c r="O18" s="20">
        <v>0</v>
      </c>
      <c r="P18" s="20">
        <v>0</v>
      </c>
      <c r="Q18" s="20">
        <v>0</v>
      </c>
      <c r="R18" s="20">
        <v>22</v>
      </c>
      <c r="S18" s="20">
        <v>0</v>
      </c>
      <c r="T18" s="20"/>
      <c r="U18" s="30">
        <f>SUM(N18:T18)</f>
        <v>22</v>
      </c>
      <c r="V18" s="35">
        <v>232</v>
      </c>
      <c r="W18" s="36">
        <f>U18/V18</f>
        <v>9.4827586206896547E-2</v>
      </c>
      <c r="X18" s="12" t="str">
        <f>IF(U18&gt;75%*V18,"Победитель",IF(U18&gt;50%*V18,"Призёр","Участник"))</f>
        <v>Участник</v>
      </c>
    </row>
    <row r="19" spans="1:24" x14ac:dyDescent="0.35">
      <c r="A19" s="33">
        <v>12</v>
      </c>
      <c r="B19" s="34" t="s">
        <v>28</v>
      </c>
      <c r="C19" s="13" t="s">
        <v>37</v>
      </c>
      <c r="D19" s="13" t="s">
        <v>38</v>
      </c>
      <c r="E19" s="13" t="s">
        <v>39</v>
      </c>
      <c r="F19" s="32" t="str">
        <f>LEFT(C19,1)</f>
        <v>Ф</v>
      </c>
      <c r="G19" s="32" t="str">
        <f>LEFT(D19,1)</f>
        <v>М</v>
      </c>
      <c r="H19" s="32" t="str">
        <f>LEFT(E19,1)</f>
        <v>Д</v>
      </c>
      <c r="I19" s="44" t="s">
        <v>40</v>
      </c>
      <c r="J19" s="31" t="s">
        <v>25</v>
      </c>
      <c r="K19" s="2">
        <v>7</v>
      </c>
      <c r="L19" s="39" t="s">
        <v>216</v>
      </c>
      <c r="M19" s="28" t="str">
        <f>CONCATENATE(B19,"-",F19,G19,H19,"-",I19)</f>
        <v>М-ФМД-05092006</v>
      </c>
      <c r="N19" s="11">
        <v>2</v>
      </c>
      <c r="O19" s="11">
        <v>0</v>
      </c>
      <c r="P19" s="11">
        <v>2</v>
      </c>
      <c r="Q19" s="11">
        <v>0</v>
      </c>
      <c r="R19" s="11">
        <v>14</v>
      </c>
      <c r="S19" s="11">
        <v>4</v>
      </c>
      <c r="T19" s="11"/>
      <c r="U19" s="30">
        <f>SUM(N19:T19)</f>
        <v>22</v>
      </c>
      <c r="V19" s="35">
        <v>232</v>
      </c>
      <c r="W19" s="36">
        <f>U19/V19</f>
        <v>9.4827586206896547E-2</v>
      </c>
      <c r="X19" s="12" t="str">
        <f>IF(U19&gt;75%*V19,"Победитель",IF(U19&gt;50%*V19,"Призёр","Участник"))</f>
        <v>Участник</v>
      </c>
    </row>
    <row r="20" spans="1:24" x14ac:dyDescent="0.35">
      <c r="A20" s="33">
        <v>13</v>
      </c>
      <c r="B20" s="34" t="s">
        <v>28</v>
      </c>
      <c r="C20" s="13" t="s">
        <v>34</v>
      </c>
      <c r="D20" s="13" t="s">
        <v>31</v>
      </c>
      <c r="E20" s="13" t="s">
        <v>35</v>
      </c>
      <c r="F20" s="32" t="str">
        <f>LEFT(C20,1)</f>
        <v>П</v>
      </c>
      <c r="G20" s="32" t="str">
        <f>LEFT(D20,1)</f>
        <v>Н</v>
      </c>
      <c r="H20" s="32" t="str">
        <f>LEFT(E20,1)</f>
        <v>А</v>
      </c>
      <c r="I20" s="60" t="s">
        <v>36</v>
      </c>
      <c r="J20" s="31" t="s">
        <v>25</v>
      </c>
      <c r="K20" s="2">
        <v>7</v>
      </c>
      <c r="L20" s="39" t="s">
        <v>41</v>
      </c>
      <c r="M20" s="28" t="str">
        <f>CONCATENATE(B20,"-",F20,G20,H20,"-",I20)</f>
        <v>М-ПНА-22102006</v>
      </c>
      <c r="N20" s="11">
        <v>0</v>
      </c>
      <c r="O20" s="11">
        <v>0</v>
      </c>
      <c r="P20" s="11">
        <v>0</v>
      </c>
      <c r="Q20" s="11">
        <v>0</v>
      </c>
      <c r="R20" s="11">
        <v>20</v>
      </c>
      <c r="S20" s="11">
        <v>0</v>
      </c>
      <c r="T20" s="11"/>
      <c r="U20" s="30">
        <f>SUM(N20:T20)</f>
        <v>20</v>
      </c>
      <c r="V20" s="35">
        <v>232</v>
      </c>
      <c r="W20" s="36">
        <f>U20/V20</f>
        <v>8.6206896551724144E-2</v>
      </c>
      <c r="X20" s="12" t="str">
        <f>IF(U20&gt;75%*V20,"Победитель",IF(U20&gt;50%*V20,"Призёр","Участник"))</f>
        <v>Участник</v>
      </c>
    </row>
    <row r="21" spans="1:24" x14ac:dyDescent="0.35">
      <c r="A21" s="33">
        <v>14</v>
      </c>
      <c r="B21" s="34" t="s">
        <v>12</v>
      </c>
      <c r="C21" s="34" t="s">
        <v>132</v>
      </c>
      <c r="D21" s="34" t="s">
        <v>133</v>
      </c>
      <c r="E21" s="34" t="s">
        <v>95</v>
      </c>
      <c r="F21" s="32" t="str">
        <f>LEFT(C21,1)</f>
        <v>К</v>
      </c>
      <c r="G21" s="32" t="str">
        <f>LEFT(D21,1)</f>
        <v>В</v>
      </c>
      <c r="H21" s="32" t="str">
        <f>LEFT(E21,1)</f>
        <v>В</v>
      </c>
      <c r="I21" s="45" t="s">
        <v>134</v>
      </c>
      <c r="J21" s="34" t="s">
        <v>113</v>
      </c>
      <c r="K21" s="3">
        <v>7</v>
      </c>
      <c r="L21" s="15" t="s">
        <v>158</v>
      </c>
      <c r="M21" s="28" t="str">
        <f>CONCATENATE(B21,"-",F21,G21,H21,"-",I21)</f>
        <v>Ж-КВВ-28042006</v>
      </c>
      <c r="N21" s="20">
        <v>0</v>
      </c>
      <c r="O21" s="20">
        <v>0</v>
      </c>
      <c r="P21" s="20">
        <v>0</v>
      </c>
      <c r="Q21" s="20">
        <v>0</v>
      </c>
      <c r="R21" s="20">
        <v>14</v>
      </c>
      <c r="S21" s="20">
        <v>6</v>
      </c>
      <c r="T21" s="20"/>
      <c r="U21" s="30">
        <f>SUM(N21:T21)</f>
        <v>20</v>
      </c>
      <c r="V21" s="35">
        <v>232</v>
      </c>
      <c r="W21" s="36">
        <f>U21/V21</f>
        <v>8.6206896551724144E-2</v>
      </c>
      <c r="X21" s="12" t="str">
        <f>IF(U21&gt;75%*V21,"Победитель",IF(U21&gt;50%*V21,"Призёр","Участник"))</f>
        <v>Участник</v>
      </c>
    </row>
    <row r="22" spans="1:24" x14ac:dyDescent="0.35">
      <c r="A22" s="33">
        <v>15</v>
      </c>
      <c r="B22" s="34" t="s">
        <v>28</v>
      </c>
      <c r="C22" s="13" t="s">
        <v>174</v>
      </c>
      <c r="D22" s="13" t="s">
        <v>175</v>
      </c>
      <c r="E22" s="13" t="s">
        <v>39</v>
      </c>
      <c r="F22" s="32" t="str">
        <f>LEFT(C22,1)</f>
        <v>Р</v>
      </c>
      <c r="G22" s="32" t="str">
        <f>LEFT(D22,1)</f>
        <v>Е</v>
      </c>
      <c r="H22" s="32" t="str">
        <f>LEFT(E22,1)</f>
        <v>Д</v>
      </c>
      <c r="I22" s="44" t="s">
        <v>33</v>
      </c>
      <c r="J22" s="31" t="s">
        <v>171</v>
      </c>
      <c r="K22" s="23">
        <v>7</v>
      </c>
      <c r="L22" s="40" t="s">
        <v>218</v>
      </c>
      <c r="M22" s="28" t="str">
        <f>CONCATENATE(B22,"-",F22,G22,H22,"-",I22)</f>
        <v>М-РЕД-21092006</v>
      </c>
      <c r="N22" s="20">
        <v>0</v>
      </c>
      <c r="O22" s="20">
        <v>0</v>
      </c>
      <c r="P22" s="20">
        <v>0</v>
      </c>
      <c r="Q22" s="20">
        <v>0</v>
      </c>
      <c r="R22" s="20">
        <v>9</v>
      </c>
      <c r="S22" s="20">
        <v>8</v>
      </c>
      <c r="T22" s="20"/>
      <c r="U22" s="30">
        <f>SUM(N22:T22)</f>
        <v>17</v>
      </c>
      <c r="V22" s="35">
        <v>232</v>
      </c>
      <c r="W22" s="36">
        <f>U22/V22</f>
        <v>7.3275862068965511E-2</v>
      </c>
      <c r="X22" s="12" t="str">
        <f>IF(U22&gt;75%*V22,"Победитель",IF(U22&gt;50%*V22,"Призёр","Участник"))</f>
        <v>Участник</v>
      </c>
    </row>
    <row r="23" spans="1:24" x14ac:dyDescent="0.35">
      <c r="A23" s="33">
        <v>16</v>
      </c>
      <c r="B23" s="34" t="s">
        <v>12</v>
      </c>
      <c r="C23" s="13" t="s">
        <v>172</v>
      </c>
      <c r="D23" s="13" t="s">
        <v>173</v>
      </c>
      <c r="E23" s="13" t="s">
        <v>118</v>
      </c>
      <c r="F23" s="32" t="str">
        <f>LEFT(C23,1)</f>
        <v>П</v>
      </c>
      <c r="G23" s="32" t="str">
        <f>LEFT(D23,1)</f>
        <v>А</v>
      </c>
      <c r="H23" s="32" t="str">
        <f>LEFT(E23,1)</f>
        <v>И</v>
      </c>
      <c r="I23" s="44" t="s">
        <v>184</v>
      </c>
      <c r="J23" s="31" t="s">
        <v>171</v>
      </c>
      <c r="K23" s="23">
        <v>7</v>
      </c>
      <c r="L23" s="40" t="s">
        <v>217</v>
      </c>
      <c r="M23" s="28" t="str">
        <f>CONCATENATE(B23,"-",F23,G23,H23,"-",I23)</f>
        <v>Ж-ПАИ-21102006</v>
      </c>
      <c r="N23" s="20">
        <v>2</v>
      </c>
      <c r="O23" s="20">
        <v>0</v>
      </c>
      <c r="P23" s="20">
        <v>10</v>
      </c>
      <c r="Q23" s="20">
        <v>1</v>
      </c>
      <c r="R23" s="20">
        <v>1</v>
      </c>
      <c r="S23" s="20">
        <v>0</v>
      </c>
      <c r="T23" s="20"/>
      <c r="U23" s="30">
        <f>SUM(N23:T23)</f>
        <v>14</v>
      </c>
      <c r="V23" s="35">
        <v>232</v>
      </c>
      <c r="W23" s="36">
        <f>U23/V23</f>
        <v>6.0344827586206899E-2</v>
      </c>
      <c r="X23" s="12" t="str">
        <f>IF(U23&gt;75%*V23,"Победитель",IF(U23&gt;50%*V23,"Призёр","Участник"))</f>
        <v>Участник</v>
      </c>
    </row>
    <row r="24" spans="1:24" x14ac:dyDescent="0.35">
      <c r="A24" s="33">
        <v>17</v>
      </c>
      <c r="B24" s="34" t="s">
        <v>12</v>
      </c>
      <c r="C24" s="34" t="s">
        <v>141</v>
      </c>
      <c r="D24" s="34" t="s">
        <v>142</v>
      </c>
      <c r="E24" s="34" t="s">
        <v>143</v>
      </c>
      <c r="F24" s="32" t="str">
        <f>LEFT(C24,1)</f>
        <v>Щ</v>
      </c>
      <c r="G24" s="32" t="str">
        <f>LEFT(D24,1)</f>
        <v>Д</v>
      </c>
      <c r="H24" s="32" t="str">
        <f>LEFT(E24,1)</f>
        <v>Д</v>
      </c>
      <c r="I24" s="45">
        <v>17112006</v>
      </c>
      <c r="J24" s="34" t="s">
        <v>113</v>
      </c>
      <c r="K24" s="3">
        <v>7</v>
      </c>
      <c r="L24" s="15" t="s">
        <v>200</v>
      </c>
      <c r="M24" s="28" t="str">
        <f>CONCATENATE(B24,"-",F24,G24,H24,"-",I24)</f>
        <v>Ж-ЩДД-17112006</v>
      </c>
      <c r="N24" s="20">
        <v>2</v>
      </c>
      <c r="O24" s="20">
        <v>0</v>
      </c>
      <c r="P24" s="20">
        <v>0</v>
      </c>
      <c r="Q24" s="20">
        <v>0</v>
      </c>
      <c r="R24" s="20">
        <v>1</v>
      </c>
      <c r="S24" s="20">
        <v>10</v>
      </c>
      <c r="T24" s="20"/>
      <c r="U24" s="30">
        <f>SUM(N24:T24)</f>
        <v>13</v>
      </c>
      <c r="V24" s="35">
        <v>232</v>
      </c>
      <c r="W24" s="36">
        <f>U24/V24</f>
        <v>5.6034482758620691E-2</v>
      </c>
      <c r="X24" s="12" t="str">
        <f>IF(U24&gt;75%*V24,"Победитель",IF(U24&gt;50%*V24,"Призёр","Участник"))</f>
        <v>Участник</v>
      </c>
    </row>
    <row r="25" spans="1:24" x14ac:dyDescent="0.35">
      <c r="A25" s="33">
        <v>18</v>
      </c>
      <c r="B25" s="34" t="s">
        <v>12</v>
      </c>
      <c r="C25" s="56" t="s">
        <v>148</v>
      </c>
      <c r="D25" s="56" t="s">
        <v>22</v>
      </c>
      <c r="E25" s="56" t="s">
        <v>47</v>
      </c>
      <c r="F25" s="32" t="str">
        <f>LEFT(C25,1)</f>
        <v>Е</v>
      </c>
      <c r="G25" s="32" t="str">
        <f>LEFT(D25,1)</f>
        <v>В</v>
      </c>
      <c r="H25" s="32" t="str">
        <f>LEFT(E25,1)</f>
        <v>Ю</v>
      </c>
      <c r="I25" s="57">
        <v>13092006</v>
      </c>
      <c r="J25" s="27" t="s">
        <v>198</v>
      </c>
      <c r="K25" s="37">
        <v>7</v>
      </c>
      <c r="L25" s="27" t="s">
        <v>220</v>
      </c>
      <c r="M25" s="28" t="str">
        <f>CONCATENATE(B25,"-",F25,G25,H25,"-",I25)</f>
        <v>Ж-ЕВЮ-13092006</v>
      </c>
      <c r="N25" s="20">
        <v>0</v>
      </c>
      <c r="O25" s="20">
        <v>0</v>
      </c>
      <c r="P25" s="20">
        <v>0</v>
      </c>
      <c r="Q25" s="20">
        <v>0</v>
      </c>
      <c r="R25" s="20">
        <v>10</v>
      </c>
      <c r="S25" s="20">
        <v>0</v>
      </c>
      <c r="T25" s="20"/>
      <c r="U25" s="30">
        <f>SUM(N25:T25)</f>
        <v>10</v>
      </c>
      <c r="V25" s="35">
        <v>232</v>
      </c>
      <c r="W25" s="36">
        <f>U25/V25</f>
        <v>4.3103448275862072E-2</v>
      </c>
      <c r="X25" s="12" t="str">
        <f>IF(U25&gt;75%*V25,"Победитель",IF(U25&gt;50%*V25,"Призёр","Участник"))</f>
        <v>Участник</v>
      </c>
    </row>
    <row r="26" spans="1:24" x14ac:dyDescent="0.35">
      <c r="A26" s="33">
        <v>19</v>
      </c>
      <c r="B26" s="34" t="s">
        <v>12</v>
      </c>
      <c r="C26" s="13" t="s">
        <v>176</v>
      </c>
      <c r="D26" s="13" t="s">
        <v>177</v>
      </c>
      <c r="E26" s="13" t="s">
        <v>95</v>
      </c>
      <c r="F26" s="32" t="str">
        <f>LEFT(C26,1)</f>
        <v>С</v>
      </c>
      <c r="G26" s="32" t="str">
        <f>LEFT(D26,1)</f>
        <v>У</v>
      </c>
      <c r="H26" s="32" t="str">
        <f>LEFT(E26,1)</f>
        <v>В</v>
      </c>
      <c r="I26" s="44" t="s">
        <v>185</v>
      </c>
      <c r="J26" s="31" t="s">
        <v>171</v>
      </c>
      <c r="K26" s="23">
        <v>7</v>
      </c>
      <c r="L26" s="40" t="s">
        <v>219</v>
      </c>
      <c r="M26" s="28" t="str">
        <f>CONCATENATE(B26,"-",F26,G26,H26,"-",I26)</f>
        <v>Ж-СУВ-14072006</v>
      </c>
      <c r="N26" s="20">
        <v>0</v>
      </c>
      <c r="O26" s="20">
        <v>0</v>
      </c>
      <c r="P26" s="20">
        <v>0</v>
      </c>
      <c r="Q26" s="20">
        <v>2</v>
      </c>
      <c r="R26" s="20">
        <v>6</v>
      </c>
      <c r="S26" s="20">
        <v>0</v>
      </c>
      <c r="T26" s="20"/>
      <c r="U26" s="30">
        <f>SUM(N26:T26)</f>
        <v>8</v>
      </c>
      <c r="V26" s="35">
        <v>232</v>
      </c>
      <c r="W26" s="36">
        <f>U26/V26</f>
        <v>3.4482758620689655E-2</v>
      </c>
      <c r="X26" s="12" t="str">
        <f>IF(U26&gt;75%*V26,"Победитель",IF(U26&gt;50%*V26,"Призёр","Участник"))</f>
        <v>Участник</v>
      </c>
    </row>
    <row r="27" spans="1:24" x14ac:dyDescent="0.35">
      <c r="A27" s="33">
        <v>20</v>
      </c>
      <c r="B27" s="23" t="s">
        <v>28</v>
      </c>
      <c r="C27" s="10" t="s">
        <v>193</v>
      </c>
      <c r="D27" s="10" t="s">
        <v>83</v>
      </c>
      <c r="E27" s="10" t="s">
        <v>194</v>
      </c>
      <c r="F27" s="32" t="str">
        <f>LEFT(C27,1)</f>
        <v>М</v>
      </c>
      <c r="G27" s="32" t="str">
        <f>LEFT(D27,1)</f>
        <v>И</v>
      </c>
      <c r="H27" s="32" t="str">
        <f>LEFT(E27,1)</f>
        <v>В</v>
      </c>
      <c r="I27" s="52" t="s">
        <v>195</v>
      </c>
      <c r="J27" s="5" t="s">
        <v>189</v>
      </c>
      <c r="K27" s="23">
        <v>7</v>
      </c>
      <c r="L27" s="14" t="s">
        <v>203</v>
      </c>
      <c r="M27" s="28" t="str">
        <f>CONCATENATE(B27,"-",F27,G27,H27,"-",I27)</f>
        <v>М-МИВ-04072006</v>
      </c>
      <c r="N27" s="20">
        <v>0</v>
      </c>
      <c r="O27" s="20">
        <v>0</v>
      </c>
      <c r="P27" s="20">
        <v>0</v>
      </c>
      <c r="Q27" s="20">
        <v>0</v>
      </c>
      <c r="R27" s="20">
        <v>8</v>
      </c>
      <c r="S27" s="20">
        <v>0</v>
      </c>
      <c r="T27" s="20"/>
      <c r="U27" s="30">
        <f>SUM(N27:T27)</f>
        <v>8</v>
      </c>
      <c r="V27" s="35">
        <v>232</v>
      </c>
      <c r="W27" s="36">
        <f>U27/V27</f>
        <v>3.4482758620689655E-2</v>
      </c>
      <c r="X27" s="12" t="str">
        <f>IF(U27&gt;75%*V27,"Победитель",IF(U27&gt;50%*V27,"Призёр","Участник"))</f>
        <v>Участник</v>
      </c>
    </row>
    <row r="28" spans="1:24" x14ac:dyDescent="0.35">
      <c r="A28" s="33">
        <v>21</v>
      </c>
      <c r="B28" s="23" t="s">
        <v>28</v>
      </c>
      <c r="C28" s="10" t="s">
        <v>190</v>
      </c>
      <c r="D28" s="10" t="s">
        <v>191</v>
      </c>
      <c r="E28" s="10" t="s">
        <v>32</v>
      </c>
      <c r="F28" s="32" t="str">
        <f>LEFT(C28,1)</f>
        <v>К</v>
      </c>
      <c r="G28" s="32" t="str">
        <f>LEFT(D28,1)</f>
        <v>П</v>
      </c>
      <c r="H28" s="32" t="str">
        <f>LEFT(E28,1)</f>
        <v>С</v>
      </c>
      <c r="I28" s="52" t="s">
        <v>192</v>
      </c>
      <c r="J28" s="5" t="s">
        <v>189</v>
      </c>
      <c r="K28" s="23">
        <v>7</v>
      </c>
      <c r="L28" s="40" t="s">
        <v>156</v>
      </c>
      <c r="M28" s="28" t="str">
        <f>CONCATENATE(B28,"-",F28,G28,H28,"-",I28)</f>
        <v>М-КПС-22022006</v>
      </c>
      <c r="N28" s="20">
        <v>2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/>
      <c r="U28" s="30">
        <f>SUM(N28:T28)</f>
        <v>2</v>
      </c>
      <c r="V28" s="35">
        <v>232</v>
      </c>
      <c r="W28" s="36">
        <f>U28/V28</f>
        <v>8.6206896551724137E-3</v>
      </c>
      <c r="X28" s="12" t="str">
        <f>IF(U28&gt;75%*V28,"Победитель",IF(U28&gt;50%*V28,"Призёр","Участник"))</f>
        <v>Участник</v>
      </c>
    </row>
    <row r="29" spans="1:24" x14ac:dyDescent="0.35">
      <c r="A29" s="33">
        <v>22</v>
      </c>
      <c r="B29" s="34" t="s">
        <v>12</v>
      </c>
      <c r="C29" s="56" t="s">
        <v>206</v>
      </c>
      <c r="D29" s="56" t="s">
        <v>207</v>
      </c>
      <c r="E29" s="56" t="s">
        <v>100</v>
      </c>
      <c r="F29" s="32" t="str">
        <f>LEFT(C29,1)</f>
        <v>З</v>
      </c>
      <c r="G29" s="32" t="str">
        <f>LEFT(D29,1)</f>
        <v>К</v>
      </c>
      <c r="H29" s="32" t="str">
        <f>LEFT(E29,1)</f>
        <v>С</v>
      </c>
      <c r="I29" s="57">
        <v>9082005</v>
      </c>
      <c r="J29" s="27" t="s">
        <v>198</v>
      </c>
      <c r="K29" s="34">
        <v>8</v>
      </c>
      <c r="L29" s="40" t="s">
        <v>233</v>
      </c>
      <c r="M29" s="28" t="str">
        <f>CONCATENATE(B29,"-",F29,G29,H29,"-",I29)</f>
        <v>Ж-ЗКС-9082005</v>
      </c>
      <c r="N29" s="20">
        <v>0</v>
      </c>
      <c r="O29" s="20">
        <v>0</v>
      </c>
      <c r="P29" s="20">
        <v>22</v>
      </c>
      <c r="Q29" s="20">
        <v>0</v>
      </c>
      <c r="R29" s="20">
        <v>24</v>
      </c>
      <c r="S29" s="20">
        <v>6</v>
      </c>
      <c r="T29" s="20"/>
      <c r="U29" s="30">
        <f>SUM(N29:T29)</f>
        <v>52</v>
      </c>
      <c r="V29" s="35">
        <v>232</v>
      </c>
      <c r="W29" s="36">
        <f>U29/V29</f>
        <v>0.22413793103448276</v>
      </c>
      <c r="X29" s="12" t="str">
        <f>IF(U29&gt;75%*V29,"Победитель",IF(U29&gt;50%*V29,"Призёр","Участник"))</f>
        <v>Участник</v>
      </c>
    </row>
    <row r="30" spans="1:24" x14ac:dyDescent="0.35">
      <c r="A30" s="33">
        <v>23</v>
      </c>
      <c r="B30" s="34" t="s">
        <v>12</v>
      </c>
      <c r="C30" s="34" t="s">
        <v>110</v>
      </c>
      <c r="D30" s="34" t="s">
        <v>111</v>
      </c>
      <c r="E30" s="34" t="s">
        <v>23</v>
      </c>
      <c r="F30" s="32" t="str">
        <f>LEFT(C30,1)</f>
        <v>К</v>
      </c>
      <c r="G30" s="32" t="str">
        <f>LEFT(D30,1)</f>
        <v>П</v>
      </c>
      <c r="H30" s="32" t="str">
        <f>LEFT(E30,1)</f>
        <v>А</v>
      </c>
      <c r="I30" s="45" t="s">
        <v>112</v>
      </c>
      <c r="J30" s="34" t="s">
        <v>113</v>
      </c>
      <c r="K30" s="3">
        <v>8</v>
      </c>
      <c r="L30" s="15" t="s">
        <v>232</v>
      </c>
      <c r="M30" s="28" t="str">
        <f>CONCATENATE(B30,"-",F30,G30,H30,"-",I30)</f>
        <v>Ж-КПА-11022006</v>
      </c>
      <c r="N30" s="20">
        <v>6</v>
      </c>
      <c r="O30" s="20">
        <v>4</v>
      </c>
      <c r="P30" s="20">
        <v>14</v>
      </c>
      <c r="Q30" s="20">
        <v>0</v>
      </c>
      <c r="R30" s="20">
        <v>26</v>
      </c>
      <c r="S30" s="20">
        <v>0</v>
      </c>
      <c r="T30" s="20"/>
      <c r="U30" s="30">
        <f>SUM(N30:T30)</f>
        <v>50</v>
      </c>
      <c r="V30" s="35">
        <v>232</v>
      </c>
      <c r="W30" s="36">
        <f>U30/V30</f>
        <v>0.21551724137931033</v>
      </c>
      <c r="X30" s="12" t="str">
        <f>IF(U30&gt;75%*V30,"Победитель",IF(U30&gt;50%*V30,"Призёр","Участник"))</f>
        <v>Участник</v>
      </c>
    </row>
    <row r="31" spans="1:24" x14ac:dyDescent="0.35">
      <c r="A31" s="33">
        <v>24</v>
      </c>
      <c r="B31" s="34" t="s">
        <v>28</v>
      </c>
      <c r="C31" s="34" t="s">
        <v>121</v>
      </c>
      <c r="D31" s="34" t="s">
        <v>122</v>
      </c>
      <c r="E31" s="34" t="s">
        <v>115</v>
      </c>
      <c r="F31" s="32" t="str">
        <f>LEFT(C31,1)</f>
        <v>В</v>
      </c>
      <c r="G31" s="32" t="str">
        <f>LEFT(D31,1)</f>
        <v>В</v>
      </c>
      <c r="H31" s="32" t="str">
        <f>LEFT(E31,1)</f>
        <v>М</v>
      </c>
      <c r="I31" s="45" t="s">
        <v>123</v>
      </c>
      <c r="J31" s="34" t="s">
        <v>113</v>
      </c>
      <c r="K31" s="3">
        <v>8</v>
      </c>
      <c r="L31" s="15" t="s">
        <v>224</v>
      </c>
      <c r="M31" s="28" t="str">
        <f>CONCATENATE(B31,"-",F31,G31,H31,"-",I31)</f>
        <v>М-ВВМ-01092005</v>
      </c>
      <c r="N31" s="20">
        <v>8</v>
      </c>
      <c r="O31" s="20">
        <v>6</v>
      </c>
      <c r="P31" s="20">
        <v>12</v>
      </c>
      <c r="Q31" s="20">
        <v>0</v>
      </c>
      <c r="R31" s="20">
        <v>23</v>
      </c>
      <c r="S31" s="20">
        <v>1</v>
      </c>
      <c r="T31" s="20"/>
      <c r="U31" s="30">
        <f>SUM(N31:T31)</f>
        <v>50</v>
      </c>
      <c r="V31" s="35">
        <v>232</v>
      </c>
      <c r="W31" s="36">
        <f>U31/V31</f>
        <v>0.21551724137931033</v>
      </c>
      <c r="X31" s="12" t="str">
        <f>IF(U31&gt;75%*V31,"Победитель",IF(U31&gt;50%*V31,"Призёр","Участник"))</f>
        <v>Участник</v>
      </c>
    </row>
    <row r="32" spans="1:24" x14ac:dyDescent="0.35">
      <c r="A32" s="33">
        <v>25</v>
      </c>
      <c r="B32" s="34" t="s">
        <v>12</v>
      </c>
      <c r="C32" s="56" t="s">
        <v>208</v>
      </c>
      <c r="D32" s="56" t="s">
        <v>199</v>
      </c>
      <c r="E32" s="56" t="s">
        <v>100</v>
      </c>
      <c r="F32" s="32" t="str">
        <f>LEFT(C32,1)</f>
        <v>К</v>
      </c>
      <c r="G32" s="32" t="str">
        <f>LEFT(D32,1)</f>
        <v>Е</v>
      </c>
      <c r="H32" s="32" t="str">
        <f>LEFT(E32,1)</f>
        <v>С</v>
      </c>
      <c r="I32" s="57">
        <v>12042005</v>
      </c>
      <c r="J32" s="27" t="s">
        <v>198</v>
      </c>
      <c r="K32" s="34">
        <v>8</v>
      </c>
      <c r="L32" s="40" t="s">
        <v>237</v>
      </c>
      <c r="M32" s="28" t="str">
        <f>CONCATENATE(B32,"-",F32,G32,H32,"-",I32)</f>
        <v>Ж-КЕС-12042005</v>
      </c>
      <c r="N32" s="20">
        <v>0</v>
      </c>
      <c r="O32" s="20">
        <v>0</v>
      </c>
      <c r="P32" s="20">
        <v>22</v>
      </c>
      <c r="Q32" s="20">
        <v>0</v>
      </c>
      <c r="R32" s="20">
        <v>24</v>
      </c>
      <c r="S32" s="20">
        <v>3</v>
      </c>
      <c r="T32" s="20"/>
      <c r="U32" s="30">
        <f>SUM(N32:T32)</f>
        <v>49</v>
      </c>
      <c r="V32" s="35">
        <v>232</v>
      </c>
      <c r="W32" s="36">
        <f>U32/V32</f>
        <v>0.21120689655172414</v>
      </c>
      <c r="X32" s="12" t="str">
        <f>IF(U32&gt;75%*V32,"Победитель",IF(U32&gt;50%*V32,"Призёр","Участник"))</f>
        <v>Участник</v>
      </c>
    </row>
    <row r="33" spans="1:24" x14ac:dyDescent="0.35">
      <c r="A33" s="33">
        <v>26</v>
      </c>
      <c r="B33" s="34" t="s">
        <v>12</v>
      </c>
      <c r="C33" s="34" t="s">
        <v>125</v>
      </c>
      <c r="D33" s="34" t="s">
        <v>126</v>
      </c>
      <c r="E33" s="34" t="s">
        <v>100</v>
      </c>
      <c r="F33" s="32" t="str">
        <f>LEFT(C33,1)</f>
        <v>А</v>
      </c>
      <c r="G33" s="32" t="str">
        <f>LEFT(D33,1)</f>
        <v>К</v>
      </c>
      <c r="H33" s="32" t="str">
        <f>LEFT(E33,1)</f>
        <v>С</v>
      </c>
      <c r="I33" s="45" t="s">
        <v>127</v>
      </c>
      <c r="J33" s="34" t="s">
        <v>113</v>
      </c>
      <c r="K33" s="3">
        <v>8</v>
      </c>
      <c r="L33" s="15" t="s">
        <v>223</v>
      </c>
      <c r="M33" s="28" t="str">
        <f>CONCATENATE(B33,"-",F33,G33,H33,"-",I33)</f>
        <v>Ж-АКС-07122005</v>
      </c>
      <c r="N33" s="20">
        <v>6</v>
      </c>
      <c r="O33" s="20">
        <v>11</v>
      </c>
      <c r="P33" s="20">
        <v>13</v>
      </c>
      <c r="Q33" s="20">
        <v>0</v>
      </c>
      <c r="R33" s="20">
        <v>17</v>
      </c>
      <c r="S33" s="20">
        <v>0</v>
      </c>
      <c r="T33" s="20"/>
      <c r="U33" s="30">
        <f>SUM(N33:T33)</f>
        <v>47</v>
      </c>
      <c r="V33" s="35">
        <v>232</v>
      </c>
      <c r="W33" s="36">
        <f>U33/V33</f>
        <v>0.20258620689655171</v>
      </c>
      <c r="X33" s="12" t="str">
        <f>IF(U33&gt;75%*V33,"Победитель",IF(U33&gt;50%*V33,"Призёр","Участник"))</f>
        <v>Участник</v>
      </c>
    </row>
    <row r="34" spans="1:24" x14ac:dyDescent="0.35">
      <c r="A34" s="33">
        <v>27</v>
      </c>
      <c r="B34" s="34" t="s">
        <v>12</v>
      </c>
      <c r="C34" s="34" t="s">
        <v>128</v>
      </c>
      <c r="D34" s="34" t="s">
        <v>129</v>
      </c>
      <c r="E34" s="34" t="s">
        <v>59</v>
      </c>
      <c r="F34" s="32" t="str">
        <f>LEFT(C34,1)</f>
        <v>Л</v>
      </c>
      <c r="G34" s="32" t="str">
        <f>LEFT(D34,1)</f>
        <v>Т</v>
      </c>
      <c r="H34" s="32" t="str">
        <f>LEFT(E34,1)</f>
        <v>А</v>
      </c>
      <c r="I34" s="45" t="s">
        <v>130</v>
      </c>
      <c r="J34" s="34" t="s">
        <v>113</v>
      </c>
      <c r="K34" s="3">
        <v>8</v>
      </c>
      <c r="L34" s="15" t="s">
        <v>221</v>
      </c>
      <c r="M34" s="28" t="str">
        <f>CONCATENATE(B34,"-",F34,G34,H34,"-",I34)</f>
        <v>Ж-ЛТА-17122004</v>
      </c>
      <c r="N34" s="20">
        <v>10</v>
      </c>
      <c r="O34" s="20">
        <v>2</v>
      </c>
      <c r="P34" s="20">
        <v>6</v>
      </c>
      <c r="Q34" s="20">
        <v>2</v>
      </c>
      <c r="R34" s="20">
        <v>22</v>
      </c>
      <c r="S34" s="20">
        <v>3</v>
      </c>
      <c r="T34" s="20"/>
      <c r="U34" s="30">
        <f>SUM(N34:T34)</f>
        <v>45</v>
      </c>
      <c r="V34" s="35">
        <v>232</v>
      </c>
      <c r="W34" s="36">
        <f>U34/V34</f>
        <v>0.19396551724137931</v>
      </c>
      <c r="X34" s="12" t="str">
        <f>IF(U34&gt;75%*V34,"Победитель",IF(U34&gt;50%*V34,"Призёр","Участник"))</f>
        <v>Участник</v>
      </c>
    </row>
    <row r="35" spans="1:24" x14ac:dyDescent="0.35">
      <c r="A35" s="33">
        <v>28</v>
      </c>
      <c r="B35" s="34" t="s">
        <v>12</v>
      </c>
      <c r="C35" s="34" t="s">
        <v>46</v>
      </c>
      <c r="D35" s="34" t="s">
        <v>117</v>
      </c>
      <c r="E35" s="34" t="s">
        <v>118</v>
      </c>
      <c r="F35" s="32" t="str">
        <f>LEFT(C35,1)</f>
        <v>Л</v>
      </c>
      <c r="G35" s="32" t="str">
        <f>LEFT(D35,1)</f>
        <v>А</v>
      </c>
      <c r="H35" s="32" t="str">
        <f>LEFT(E35,1)</f>
        <v>И</v>
      </c>
      <c r="I35" s="45" t="s">
        <v>119</v>
      </c>
      <c r="J35" s="34" t="s">
        <v>113</v>
      </c>
      <c r="K35" s="3">
        <v>8</v>
      </c>
      <c r="L35" s="15" t="s">
        <v>225</v>
      </c>
      <c r="M35" s="28" t="str">
        <f>CONCATENATE(B35,"-",F35,G35,H35,"-",I35)</f>
        <v>Ж-ЛАИ-25012006</v>
      </c>
      <c r="N35" s="20">
        <v>10</v>
      </c>
      <c r="O35" s="20">
        <v>0</v>
      </c>
      <c r="P35" s="20">
        <v>8</v>
      </c>
      <c r="Q35" s="20">
        <v>0</v>
      </c>
      <c r="R35" s="20">
        <v>26</v>
      </c>
      <c r="S35" s="20">
        <v>0</v>
      </c>
      <c r="T35" s="20"/>
      <c r="U35" s="30">
        <f>SUM(N35:T35)</f>
        <v>44</v>
      </c>
      <c r="V35" s="35">
        <v>232</v>
      </c>
      <c r="W35" s="36">
        <f>U35/V35</f>
        <v>0.18965517241379309</v>
      </c>
      <c r="X35" s="12" t="str">
        <f>IF(U35&gt;75%*V35,"Победитель",IF(U35&gt;50%*V35,"Призёр","Участник"))</f>
        <v>Участник</v>
      </c>
    </row>
    <row r="36" spans="1:24" x14ac:dyDescent="0.35">
      <c r="A36" s="33">
        <v>29</v>
      </c>
      <c r="B36" s="15" t="s">
        <v>12</v>
      </c>
      <c r="C36" s="15" t="s">
        <v>180</v>
      </c>
      <c r="D36" s="15" t="s">
        <v>179</v>
      </c>
      <c r="E36" s="15" t="s">
        <v>43</v>
      </c>
      <c r="F36" s="32" t="str">
        <f>LEFT(C36,1)</f>
        <v>Б</v>
      </c>
      <c r="G36" s="32" t="str">
        <f>LEFT(D36,1)</f>
        <v>Д</v>
      </c>
      <c r="H36" s="32" t="str">
        <f>LEFT(E36,1)</f>
        <v>М</v>
      </c>
      <c r="I36" s="48" t="s">
        <v>187</v>
      </c>
      <c r="J36" s="31" t="s">
        <v>171</v>
      </c>
      <c r="K36" s="16">
        <v>8</v>
      </c>
      <c r="L36" s="15" t="s">
        <v>236</v>
      </c>
      <c r="M36" s="28" t="str">
        <f>CONCATENATE(B36,"-",F36,G36,H36,"-",I36)</f>
        <v>Ж-БДМ-08042005</v>
      </c>
      <c r="N36" s="20">
        <v>14</v>
      </c>
      <c r="O36" s="20">
        <v>4</v>
      </c>
      <c r="P36" s="20">
        <v>12</v>
      </c>
      <c r="Q36" s="20">
        <v>2</v>
      </c>
      <c r="R36" s="20">
        <v>4</v>
      </c>
      <c r="S36" s="20">
        <v>3</v>
      </c>
      <c r="T36" s="20"/>
      <c r="U36" s="30">
        <f>SUM(N36:T36)</f>
        <v>39</v>
      </c>
      <c r="V36" s="35">
        <v>232</v>
      </c>
      <c r="W36" s="36">
        <f>U36/V36</f>
        <v>0.16810344827586207</v>
      </c>
      <c r="X36" s="12" t="str">
        <f>IF(U36&gt;75%*V36,"Победитель",IF(U36&gt;50%*V36,"Призёр","Участник"))</f>
        <v>Участник</v>
      </c>
    </row>
    <row r="37" spans="1:24" x14ac:dyDescent="0.35">
      <c r="A37" s="33">
        <v>30</v>
      </c>
      <c r="B37" s="34" t="s">
        <v>28</v>
      </c>
      <c r="C37" s="34" t="s">
        <v>114</v>
      </c>
      <c r="D37" s="34" t="s">
        <v>44</v>
      </c>
      <c r="E37" s="34" t="s">
        <v>115</v>
      </c>
      <c r="F37" s="32" t="str">
        <f>LEFT(C37,1)</f>
        <v>Г</v>
      </c>
      <c r="G37" s="32" t="str">
        <f>LEFT(D37,1)</f>
        <v>М</v>
      </c>
      <c r="H37" s="32" t="str">
        <f>LEFT(E37,1)</f>
        <v>М</v>
      </c>
      <c r="I37" s="45" t="s">
        <v>116</v>
      </c>
      <c r="J37" s="34" t="s">
        <v>113</v>
      </c>
      <c r="K37" s="3">
        <v>8</v>
      </c>
      <c r="L37" s="15" t="s">
        <v>235</v>
      </c>
      <c r="M37" s="28" t="str">
        <f>CONCATENATE(B37,"-",F37,G37,H37,"-",I37)</f>
        <v>М-ГММ-11022005</v>
      </c>
      <c r="N37" s="20">
        <v>6</v>
      </c>
      <c r="O37" s="20">
        <v>0</v>
      </c>
      <c r="P37" s="20">
        <v>2</v>
      </c>
      <c r="Q37" s="20">
        <v>0</v>
      </c>
      <c r="R37" s="20">
        <v>27</v>
      </c>
      <c r="S37" s="20">
        <v>1</v>
      </c>
      <c r="T37" s="20"/>
      <c r="U37" s="30">
        <f>SUM(N37:T37)</f>
        <v>36</v>
      </c>
      <c r="V37" s="35">
        <v>232</v>
      </c>
      <c r="W37" s="36">
        <f>U37/V37</f>
        <v>0.15517241379310345</v>
      </c>
      <c r="X37" s="12" t="str">
        <f>IF(U37&gt;75%*V37,"Победитель",IF(U37&gt;50%*V37,"Призёр","Участник"))</f>
        <v>Участник</v>
      </c>
    </row>
    <row r="38" spans="1:24" x14ac:dyDescent="0.35">
      <c r="A38" s="33">
        <v>31</v>
      </c>
      <c r="B38" s="34" t="s">
        <v>12</v>
      </c>
      <c r="C38" s="56" t="s">
        <v>205</v>
      </c>
      <c r="D38" s="56" t="s">
        <v>181</v>
      </c>
      <c r="E38" s="56" t="s">
        <v>120</v>
      </c>
      <c r="F38" s="32" t="str">
        <f>LEFT(C38,1)</f>
        <v>И</v>
      </c>
      <c r="G38" s="32" t="str">
        <f>LEFT(D38,1)</f>
        <v>А</v>
      </c>
      <c r="H38" s="32" t="str">
        <f>LEFT(E38,1)</f>
        <v>Р</v>
      </c>
      <c r="I38" s="57">
        <v>13022005</v>
      </c>
      <c r="J38" s="27" t="s">
        <v>198</v>
      </c>
      <c r="K38" s="34">
        <v>8</v>
      </c>
      <c r="L38" s="40" t="s">
        <v>222</v>
      </c>
      <c r="M38" s="28" t="str">
        <f>CONCATENATE(B38,"-",F38,G38,H38,"-",I38)</f>
        <v>Ж-ИАР-13022005</v>
      </c>
      <c r="N38" s="20">
        <v>4</v>
      </c>
      <c r="O38" s="20">
        <v>0</v>
      </c>
      <c r="P38" s="20">
        <v>4</v>
      </c>
      <c r="Q38" s="20">
        <v>0</v>
      </c>
      <c r="R38" s="20">
        <v>16</v>
      </c>
      <c r="S38" s="20">
        <v>0</v>
      </c>
      <c r="T38" s="20"/>
      <c r="U38" s="30">
        <f>SUM(N38:T38)</f>
        <v>24</v>
      </c>
      <c r="V38" s="35">
        <v>232</v>
      </c>
      <c r="W38" s="36">
        <f>U38/V38</f>
        <v>0.10344827586206896</v>
      </c>
      <c r="X38" s="12" t="str">
        <f>IF(U38&gt;75%*V38,"Победитель",IF(U38&gt;50%*V38,"Призёр","Участник"))</f>
        <v>Участник</v>
      </c>
    </row>
    <row r="39" spans="1:24" x14ac:dyDescent="0.35">
      <c r="A39" s="33">
        <v>32</v>
      </c>
      <c r="B39" s="34" t="s">
        <v>28</v>
      </c>
      <c r="C39" s="34" t="s">
        <v>252</v>
      </c>
      <c r="D39" s="34" t="s">
        <v>83</v>
      </c>
      <c r="E39" s="34" t="s">
        <v>253</v>
      </c>
      <c r="F39" s="34" t="str">
        <f>LEFT(C39,1)</f>
        <v>Т</v>
      </c>
      <c r="G39" s="34" t="str">
        <f>LEFT(D39,1)</f>
        <v>И</v>
      </c>
      <c r="H39" s="34" t="str">
        <f>LEFT(E39,1)</f>
        <v>В</v>
      </c>
      <c r="I39" s="45">
        <v>13032004</v>
      </c>
      <c r="J39" s="34" t="s">
        <v>113</v>
      </c>
      <c r="K39" s="3">
        <v>9</v>
      </c>
      <c r="L39" s="15" t="s">
        <v>254</v>
      </c>
      <c r="M39" s="28" t="str">
        <f>CONCATENATE(B39,"-",F39,G39,H39,"-",I39)</f>
        <v>М-ТИВ-13032004</v>
      </c>
      <c r="N39" s="20">
        <v>10</v>
      </c>
      <c r="O39" s="20">
        <v>19</v>
      </c>
      <c r="P39" s="20">
        <v>35</v>
      </c>
      <c r="Q39" s="20">
        <v>45</v>
      </c>
      <c r="R39" s="20">
        <v>0</v>
      </c>
      <c r="S39" s="20">
        <v>38</v>
      </c>
      <c r="T39" s="20">
        <v>68</v>
      </c>
      <c r="U39" s="30">
        <f>SUM(N39:T39)</f>
        <v>215</v>
      </c>
      <c r="V39" s="35">
        <v>342</v>
      </c>
      <c r="W39" s="36">
        <f>U39/V39</f>
        <v>0.62865497076023391</v>
      </c>
      <c r="X39" s="12" t="str">
        <f>IF(U39&gt;75%*V39,"Победитель",IF(U39&gt;50%*V39,"Призёр","Участник"))</f>
        <v>Призёр</v>
      </c>
    </row>
    <row r="40" spans="1:24" x14ac:dyDescent="0.35">
      <c r="A40" s="33">
        <v>33</v>
      </c>
      <c r="B40" s="23" t="s">
        <v>12</v>
      </c>
      <c r="C40" s="23" t="s">
        <v>196</v>
      </c>
      <c r="D40" s="23" t="s">
        <v>181</v>
      </c>
      <c r="E40" s="23" t="s">
        <v>153</v>
      </c>
      <c r="F40" s="32" t="str">
        <f>LEFT(C40,1)</f>
        <v>Т</v>
      </c>
      <c r="G40" s="32" t="str">
        <f>LEFT(D40,1)</f>
        <v>А</v>
      </c>
      <c r="H40" s="32" t="str">
        <f>LEFT(E40,1)</f>
        <v>Н</v>
      </c>
      <c r="I40" s="53" t="s">
        <v>197</v>
      </c>
      <c r="J40" s="5" t="s">
        <v>189</v>
      </c>
      <c r="K40" s="23">
        <v>9</v>
      </c>
      <c r="L40" s="15" t="s">
        <v>251</v>
      </c>
      <c r="M40" s="28" t="str">
        <f>CONCATENATE(B40,"-",F40,G40,H40,"-",I40)</f>
        <v>Ж-ТАН-05072004</v>
      </c>
      <c r="N40" s="11">
        <v>18</v>
      </c>
      <c r="O40" s="11">
        <v>2</v>
      </c>
      <c r="P40" s="11">
        <v>10</v>
      </c>
      <c r="Q40" s="11">
        <v>40</v>
      </c>
      <c r="R40" s="11">
        <v>0</v>
      </c>
      <c r="S40" s="11">
        <v>35</v>
      </c>
      <c r="T40" s="11">
        <v>78</v>
      </c>
      <c r="U40" s="30">
        <f>SUM(N40:T40)</f>
        <v>183</v>
      </c>
      <c r="V40" s="35">
        <v>342</v>
      </c>
      <c r="W40" s="36">
        <f>U40/V40</f>
        <v>0.53508771929824561</v>
      </c>
      <c r="X40" s="12" t="str">
        <f>IF(U40&gt;75%*V40,"Победитель",IF(U40&gt;50%*V40,"Призёр","Участник"))</f>
        <v>Призёр</v>
      </c>
    </row>
    <row r="41" spans="1:24" x14ac:dyDescent="0.35">
      <c r="A41" s="33">
        <v>34</v>
      </c>
      <c r="B41" s="54" t="s">
        <v>12</v>
      </c>
      <c r="C41" s="54" t="s">
        <v>57</v>
      </c>
      <c r="D41" s="54" t="s">
        <v>58</v>
      </c>
      <c r="E41" s="54" t="s">
        <v>59</v>
      </c>
      <c r="F41" s="32" t="str">
        <f>LEFT(C41,1)</f>
        <v>К</v>
      </c>
      <c r="G41" s="32" t="str">
        <f>LEFT(D41,1)</f>
        <v>Н</v>
      </c>
      <c r="H41" s="32" t="str">
        <f>LEFT(E41,1)</f>
        <v>А</v>
      </c>
      <c r="I41" s="61" t="s">
        <v>60</v>
      </c>
      <c r="J41" s="54" t="s">
        <v>25</v>
      </c>
      <c r="K41" s="55">
        <v>9</v>
      </c>
      <c r="L41" s="62" t="s">
        <v>55</v>
      </c>
      <c r="M41" s="28" t="str">
        <f>CONCATENATE(B41,"-",F41,G41,H41,"-",I41)</f>
        <v>Ж-КНА-08092004</v>
      </c>
      <c r="N41" s="20">
        <v>10</v>
      </c>
      <c r="O41" s="20">
        <v>4</v>
      </c>
      <c r="P41" s="20">
        <v>10</v>
      </c>
      <c r="Q41" s="20">
        <v>35</v>
      </c>
      <c r="R41" s="20">
        <v>0</v>
      </c>
      <c r="S41" s="20">
        <v>42</v>
      </c>
      <c r="T41" s="20">
        <v>28</v>
      </c>
      <c r="U41" s="30">
        <f>SUM(N41:T41)</f>
        <v>129</v>
      </c>
      <c r="V41" s="35">
        <v>342</v>
      </c>
      <c r="W41" s="36">
        <f>U41/V41</f>
        <v>0.37719298245614036</v>
      </c>
      <c r="X41" s="12" t="str">
        <f>IF(U41&gt;75%*V41,"Победитель",IF(U41&gt;50%*V41,"Призёр","Участник"))</f>
        <v>Участник</v>
      </c>
    </row>
    <row r="42" spans="1:24" x14ac:dyDescent="0.35">
      <c r="A42" s="33">
        <v>35</v>
      </c>
      <c r="B42" s="34" t="s">
        <v>12</v>
      </c>
      <c r="C42" s="56" t="s">
        <v>209</v>
      </c>
      <c r="D42" s="56" t="s">
        <v>111</v>
      </c>
      <c r="E42" s="56" t="s">
        <v>139</v>
      </c>
      <c r="F42" s="32" t="str">
        <f>LEFT(C42,1)</f>
        <v>Ж</v>
      </c>
      <c r="G42" s="32" t="str">
        <f>LEFT(D42,1)</f>
        <v>П</v>
      </c>
      <c r="H42" s="32" t="str">
        <f>LEFT(E42,1)</f>
        <v>А</v>
      </c>
      <c r="I42" s="57">
        <v>20102004</v>
      </c>
      <c r="J42" s="27" t="s">
        <v>198</v>
      </c>
      <c r="K42" s="34">
        <v>9</v>
      </c>
      <c r="L42" s="27" t="s">
        <v>228</v>
      </c>
      <c r="M42" s="28" t="str">
        <f>CONCATENATE(B42,"-",F42,G42,H42,"-",I42)</f>
        <v>Ж-ЖПА-20102004</v>
      </c>
      <c r="N42" s="20">
        <v>16</v>
      </c>
      <c r="O42" s="20">
        <v>10</v>
      </c>
      <c r="P42" s="20">
        <v>10</v>
      </c>
      <c r="Q42" s="20">
        <v>0</v>
      </c>
      <c r="R42" s="20">
        <v>5</v>
      </c>
      <c r="S42" s="20">
        <v>44</v>
      </c>
      <c r="T42" s="20">
        <v>36</v>
      </c>
      <c r="U42" s="30">
        <f>SUM(N42:T42)</f>
        <v>121</v>
      </c>
      <c r="V42" s="35">
        <v>342</v>
      </c>
      <c r="W42" s="36">
        <f>U42/V42</f>
        <v>0.35380116959064328</v>
      </c>
      <c r="X42" s="12" t="str">
        <f>IF(U42&gt;75%*V42,"Победитель",IF(U42&gt;50%*V42,"Призёр","Участник"))</f>
        <v>Участник</v>
      </c>
    </row>
    <row r="43" spans="1:24" x14ac:dyDescent="0.35">
      <c r="A43" s="33">
        <v>36</v>
      </c>
      <c r="B43" s="6" t="s">
        <v>28</v>
      </c>
      <c r="C43" s="7" t="s">
        <v>161</v>
      </c>
      <c r="D43" s="7" t="s">
        <v>162</v>
      </c>
      <c r="E43" s="7" t="s">
        <v>163</v>
      </c>
      <c r="F43" s="32" t="str">
        <f>LEFT(C43,1)</f>
        <v>Т</v>
      </c>
      <c r="G43" s="32" t="str">
        <f>LEFT(D43,1)</f>
        <v>С</v>
      </c>
      <c r="H43" s="32" t="str">
        <f>LEFT(E43,1)</f>
        <v>Ю</v>
      </c>
      <c r="I43" s="51" t="s">
        <v>167</v>
      </c>
      <c r="J43" s="8" t="s">
        <v>160</v>
      </c>
      <c r="K43" s="6">
        <v>9</v>
      </c>
      <c r="L43" s="41" t="s">
        <v>240</v>
      </c>
      <c r="M43" s="28" t="str">
        <f>CONCATENATE(B43,"-",F43,G43,H43,"-",I43)</f>
        <v>М-ТСЮ-30052004</v>
      </c>
      <c r="N43" s="20">
        <v>2</v>
      </c>
      <c r="O43" s="20">
        <v>1</v>
      </c>
      <c r="P43" s="20">
        <v>0</v>
      </c>
      <c r="Q43" s="20">
        <v>32</v>
      </c>
      <c r="R43" s="20">
        <v>0</v>
      </c>
      <c r="S43" s="20">
        <v>42</v>
      </c>
      <c r="T43" s="20">
        <v>42</v>
      </c>
      <c r="U43" s="30">
        <f>SUM(N43:T43)</f>
        <v>119</v>
      </c>
      <c r="V43" s="35">
        <v>342</v>
      </c>
      <c r="W43" s="36">
        <f>U43/V43</f>
        <v>0.34795321637426901</v>
      </c>
      <c r="X43" s="12" t="str">
        <f>IF(U43&gt;75%*V43,"Победитель",IF(U43&gt;50%*V43,"Призёр","Участник"))</f>
        <v>Участник</v>
      </c>
    </row>
    <row r="44" spans="1:24" x14ac:dyDescent="0.35">
      <c r="A44" s="33">
        <v>37</v>
      </c>
      <c r="B44" s="34" t="s">
        <v>28</v>
      </c>
      <c r="C44" s="34" t="s">
        <v>61</v>
      </c>
      <c r="D44" s="34" t="s">
        <v>62</v>
      </c>
      <c r="E44" s="34" t="s">
        <v>63</v>
      </c>
      <c r="F44" s="32" t="str">
        <f>LEFT(C44,1)</f>
        <v>Ф</v>
      </c>
      <c r="G44" s="32" t="str">
        <f>LEFT(D44,1)</f>
        <v>К</v>
      </c>
      <c r="H44" s="32" t="str">
        <f>LEFT(E44,1)</f>
        <v>А</v>
      </c>
      <c r="I44" s="45" t="s">
        <v>64</v>
      </c>
      <c r="J44" s="34" t="s">
        <v>25</v>
      </c>
      <c r="K44" s="3">
        <v>9</v>
      </c>
      <c r="L44" s="15" t="s">
        <v>56</v>
      </c>
      <c r="M44" s="28" t="str">
        <f>CONCATENATE(B44,"-",F44,G44,H44,"-",I44)</f>
        <v>М-ФКА-26052004</v>
      </c>
      <c r="N44" s="20">
        <v>4</v>
      </c>
      <c r="O44" s="20">
        <v>0</v>
      </c>
      <c r="P44" s="20">
        <v>0</v>
      </c>
      <c r="Q44" s="20">
        <v>15</v>
      </c>
      <c r="R44" s="20">
        <v>0</v>
      </c>
      <c r="S44" s="20">
        <v>28</v>
      </c>
      <c r="T44" s="20">
        <v>54</v>
      </c>
      <c r="U44" s="30">
        <f>SUM(N44:T44)</f>
        <v>101</v>
      </c>
      <c r="V44" s="35">
        <v>342</v>
      </c>
      <c r="W44" s="36">
        <f>U44/V44</f>
        <v>0.2953216374269006</v>
      </c>
      <c r="X44" s="12" t="str">
        <f>IF(U44&gt;75%*V44,"Победитель",IF(U44&gt;50%*V44,"Призёр","Участник"))</f>
        <v>Участник</v>
      </c>
    </row>
    <row r="45" spans="1:24" x14ac:dyDescent="0.35">
      <c r="A45" s="33">
        <v>38</v>
      </c>
      <c r="B45" s="34" t="s">
        <v>12</v>
      </c>
      <c r="C45" s="13" t="s">
        <v>49</v>
      </c>
      <c r="D45" s="13" t="s">
        <v>50</v>
      </c>
      <c r="E45" s="13" t="s">
        <v>47</v>
      </c>
      <c r="F45" s="32" t="str">
        <f>LEFT(C45,1)</f>
        <v>С</v>
      </c>
      <c r="G45" s="32" t="str">
        <f>LEFT(D45,1)</f>
        <v>А</v>
      </c>
      <c r="H45" s="32" t="str">
        <f>LEFT(E45,1)</f>
        <v>Ю</v>
      </c>
      <c r="I45" s="46" t="s">
        <v>51</v>
      </c>
      <c r="J45" s="27" t="s">
        <v>25</v>
      </c>
      <c r="K45" s="3">
        <v>9</v>
      </c>
      <c r="L45" s="14" t="s">
        <v>52</v>
      </c>
      <c r="M45" s="28" t="str">
        <f>CONCATENATE(B45,"-",F45,G45,H45,"-",I45)</f>
        <v>Ж-САЮ-12042004</v>
      </c>
      <c r="N45" s="11">
        <v>17</v>
      </c>
      <c r="O45" s="11">
        <v>3</v>
      </c>
      <c r="P45" s="11">
        <v>1</v>
      </c>
      <c r="Q45" s="11">
        <v>5</v>
      </c>
      <c r="R45" s="11">
        <v>0</v>
      </c>
      <c r="S45" s="11">
        <v>6</v>
      </c>
      <c r="T45" s="11">
        <v>38</v>
      </c>
      <c r="U45" s="30">
        <f>SUM(N45:T45)</f>
        <v>70</v>
      </c>
      <c r="V45" s="35">
        <v>342</v>
      </c>
      <c r="W45" s="36">
        <f>U45/V45</f>
        <v>0.2046783625730994</v>
      </c>
      <c r="X45" s="12" t="str">
        <f>IF(U45&gt;75%*V45,"Победитель",IF(U45&gt;50%*V45,"Призёр","Участник"))</f>
        <v>Участник</v>
      </c>
    </row>
    <row r="46" spans="1:24" x14ac:dyDescent="0.35">
      <c r="A46" s="33">
        <v>39</v>
      </c>
      <c r="B46" s="34" t="s">
        <v>12</v>
      </c>
      <c r="C46" s="13" t="s">
        <v>46</v>
      </c>
      <c r="D46" s="13" t="s">
        <v>45</v>
      </c>
      <c r="E46" s="13" t="s">
        <v>47</v>
      </c>
      <c r="F46" s="32" t="str">
        <f>LEFT(C46,1)</f>
        <v>Л</v>
      </c>
      <c r="G46" s="32" t="str">
        <f>LEFT(D46,1)</f>
        <v>А</v>
      </c>
      <c r="H46" s="32" t="str">
        <f>LEFT(E46,1)</f>
        <v>Ю</v>
      </c>
      <c r="I46" s="44" t="s">
        <v>48</v>
      </c>
      <c r="J46" s="27" t="s">
        <v>25</v>
      </c>
      <c r="K46" s="3">
        <v>9</v>
      </c>
      <c r="L46" s="14" t="s">
        <v>65</v>
      </c>
      <c r="M46" s="28" t="str">
        <f>CONCATENATE(B46,"-",F46,G46,H46,"-",I46)</f>
        <v>Ж-ЛАЮ-06102003</v>
      </c>
      <c r="N46" s="11">
        <v>12</v>
      </c>
      <c r="O46" s="11">
        <v>4</v>
      </c>
      <c r="P46" s="11">
        <v>0</v>
      </c>
      <c r="Q46" s="11">
        <v>12</v>
      </c>
      <c r="R46" s="11">
        <v>0</v>
      </c>
      <c r="S46" s="11">
        <v>6</v>
      </c>
      <c r="T46" s="11">
        <v>34</v>
      </c>
      <c r="U46" s="30">
        <f>SUM(N46:T46)</f>
        <v>68</v>
      </c>
      <c r="V46" s="35">
        <v>342</v>
      </c>
      <c r="W46" s="36">
        <f>U46/V46</f>
        <v>0.19883040935672514</v>
      </c>
      <c r="X46" s="12" t="str">
        <f>IF(U46&gt;75%*V46,"Победитель",IF(U46&gt;50%*V46,"Призёр","Участник"))</f>
        <v>Участник</v>
      </c>
    </row>
    <row r="47" spans="1:24" x14ac:dyDescent="0.35">
      <c r="A47" s="33">
        <v>40</v>
      </c>
      <c r="B47" s="34" t="s">
        <v>12</v>
      </c>
      <c r="C47" s="13" t="s">
        <v>182</v>
      </c>
      <c r="D47" s="13" t="s">
        <v>53</v>
      </c>
      <c r="E47" s="13" t="s">
        <v>183</v>
      </c>
      <c r="F47" s="32" t="str">
        <f>LEFT(C47,1)</f>
        <v>Т</v>
      </c>
      <c r="G47" s="32" t="str">
        <f>LEFT(D47,1)</f>
        <v>С</v>
      </c>
      <c r="H47" s="32" t="str">
        <f>LEFT(E47,1)</f>
        <v>Г</v>
      </c>
      <c r="I47" s="44" t="s">
        <v>188</v>
      </c>
      <c r="J47" s="31" t="s">
        <v>171</v>
      </c>
      <c r="K47" s="34">
        <v>9</v>
      </c>
      <c r="L47" s="14" t="s">
        <v>239</v>
      </c>
      <c r="M47" s="28" t="str">
        <f>CONCATENATE(B47,"-",F47,G47,H47,"-",I47)</f>
        <v>Ж-ТСГ-19092004</v>
      </c>
      <c r="N47" s="20">
        <v>4</v>
      </c>
      <c r="O47" s="20">
        <v>0</v>
      </c>
      <c r="P47" s="20">
        <v>0</v>
      </c>
      <c r="Q47" s="20">
        <v>1</v>
      </c>
      <c r="R47" s="20">
        <v>0</v>
      </c>
      <c r="S47" s="20">
        <v>4</v>
      </c>
      <c r="T47" s="20">
        <v>38</v>
      </c>
      <c r="U47" s="30">
        <f>SUM(N47:T47)</f>
        <v>47</v>
      </c>
      <c r="V47" s="35">
        <v>342</v>
      </c>
      <c r="W47" s="36">
        <f>U47/V47</f>
        <v>0.13742690058479531</v>
      </c>
      <c r="X47" s="12" t="str">
        <f>IF(U47&gt;75%*V47,"Победитель",IF(U47&gt;50%*V47,"Призёр","Участник"))</f>
        <v>Участник</v>
      </c>
    </row>
    <row r="48" spans="1:24" x14ac:dyDescent="0.35">
      <c r="A48" s="33">
        <v>41</v>
      </c>
      <c r="B48" s="6" t="s">
        <v>12</v>
      </c>
      <c r="C48" s="6" t="s">
        <v>159</v>
      </c>
      <c r="D48" s="6" t="s">
        <v>165</v>
      </c>
      <c r="E48" s="6" t="s">
        <v>73</v>
      </c>
      <c r="F48" s="32" t="str">
        <f>LEFT(C48,1)</f>
        <v>К</v>
      </c>
      <c r="G48" s="32" t="str">
        <f>LEFT(D48,1)</f>
        <v>Н</v>
      </c>
      <c r="H48" s="32" t="str">
        <f>LEFT(E48,1)</f>
        <v>В</v>
      </c>
      <c r="I48" s="50" t="s">
        <v>169</v>
      </c>
      <c r="J48" s="6" t="s">
        <v>160</v>
      </c>
      <c r="K48" s="6">
        <v>10</v>
      </c>
      <c r="L48" s="9" t="s">
        <v>249</v>
      </c>
      <c r="M48" s="28" t="str">
        <f>CONCATENATE(B48,"-",F48,G48,H48,"-",I48)</f>
        <v>Ж-КНВ-08022004</v>
      </c>
      <c r="N48" s="20">
        <v>20</v>
      </c>
      <c r="O48" s="20">
        <v>20</v>
      </c>
      <c r="P48" s="20">
        <v>41</v>
      </c>
      <c r="Q48" s="20">
        <v>46</v>
      </c>
      <c r="R48" s="20">
        <v>14</v>
      </c>
      <c r="S48" s="20">
        <v>50</v>
      </c>
      <c r="T48" s="20">
        <v>36</v>
      </c>
      <c r="U48" s="30">
        <f>SUM(N48:T48)</f>
        <v>227</v>
      </c>
      <c r="V48" s="35">
        <v>406</v>
      </c>
      <c r="W48" s="36">
        <f>U48/V48</f>
        <v>0.55911330049261088</v>
      </c>
      <c r="X48" s="12" t="str">
        <f>IF(U48&gt;75%*V48,"Победитель",IF(U48&gt;50%*V48,"Призёр","Участник"))</f>
        <v>Призёр</v>
      </c>
    </row>
    <row r="49" spans="1:24" x14ac:dyDescent="0.35">
      <c r="A49" s="33">
        <v>42</v>
      </c>
      <c r="B49" s="34" t="s">
        <v>12</v>
      </c>
      <c r="C49" s="58" t="s">
        <v>210</v>
      </c>
      <c r="D49" s="56" t="s">
        <v>111</v>
      </c>
      <c r="E49" s="56" t="s">
        <v>100</v>
      </c>
      <c r="F49" s="32" t="str">
        <f>LEFT(C49,1)</f>
        <v>А</v>
      </c>
      <c r="G49" s="32" t="str">
        <f>LEFT(D49,1)</f>
        <v>П</v>
      </c>
      <c r="H49" s="32" t="str">
        <f>LEFT(E49,1)</f>
        <v>С</v>
      </c>
      <c r="I49" s="59">
        <v>16062003</v>
      </c>
      <c r="J49" s="27" t="s">
        <v>198</v>
      </c>
      <c r="K49" s="34">
        <v>10</v>
      </c>
      <c r="L49" s="15" t="s">
        <v>250</v>
      </c>
      <c r="M49" s="28" t="str">
        <f>CONCATENATE(B49,"-",F49,G49,H49,"-",I49)</f>
        <v>Ж-АПС-16062003</v>
      </c>
      <c r="N49" s="20">
        <v>30</v>
      </c>
      <c r="O49" s="20">
        <v>3</v>
      </c>
      <c r="P49" s="20">
        <v>30</v>
      </c>
      <c r="Q49" s="20">
        <v>17</v>
      </c>
      <c r="R49" s="20">
        <v>2</v>
      </c>
      <c r="S49" s="20">
        <v>26</v>
      </c>
      <c r="T49" s="20">
        <v>42</v>
      </c>
      <c r="U49" s="30">
        <f>SUM(N49:T49)</f>
        <v>150</v>
      </c>
      <c r="V49" s="35">
        <v>406</v>
      </c>
      <c r="W49" s="36">
        <f>U49/V49</f>
        <v>0.36945812807881773</v>
      </c>
      <c r="X49" s="12" t="str">
        <f>IF(U49&gt;75%*V49,"Победитель",IF(U49&gt;50%*V49,"Призёр","Участник"))</f>
        <v>Участник</v>
      </c>
    </row>
    <row r="50" spans="1:24" x14ac:dyDescent="0.35">
      <c r="A50" s="33">
        <v>43</v>
      </c>
      <c r="B50" s="6" t="s">
        <v>12</v>
      </c>
      <c r="C50" s="6" t="s">
        <v>164</v>
      </c>
      <c r="D50" s="6" t="s">
        <v>50</v>
      </c>
      <c r="E50" s="6" t="s">
        <v>81</v>
      </c>
      <c r="F50" s="32" t="str">
        <f>LEFT(C50,1)</f>
        <v>К</v>
      </c>
      <c r="G50" s="32" t="str">
        <f>LEFT(D50,1)</f>
        <v>А</v>
      </c>
      <c r="H50" s="32" t="str">
        <f>LEFT(E50,1)</f>
        <v>М</v>
      </c>
      <c r="I50" s="50" t="s">
        <v>168</v>
      </c>
      <c r="J50" s="6" t="s">
        <v>160</v>
      </c>
      <c r="K50" s="6">
        <v>10</v>
      </c>
      <c r="L50" s="9" t="s">
        <v>238</v>
      </c>
      <c r="M50" s="28" t="str">
        <f>CONCATENATE(B50,"-",F50,G50,H50,"-",I50)</f>
        <v>Ж-КАМ-18122003</v>
      </c>
      <c r="N50" s="20">
        <v>4</v>
      </c>
      <c r="O50" s="20">
        <v>8</v>
      </c>
      <c r="P50" s="20">
        <v>3</v>
      </c>
      <c r="Q50" s="20">
        <v>0</v>
      </c>
      <c r="R50" s="20">
        <v>0</v>
      </c>
      <c r="S50" s="20">
        <v>8</v>
      </c>
      <c r="T50" s="20">
        <v>60</v>
      </c>
      <c r="U50" s="30">
        <f>SUM(N50:T50)</f>
        <v>83</v>
      </c>
      <c r="V50" s="35">
        <v>406</v>
      </c>
      <c r="W50" s="36">
        <f>U50/V50</f>
        <v>0.20443349753694581</v>
      </c>
      <c r="X50" s="12" t="str">
        <f>IF(U50&gt;75%*V50,"Победитель",IF(U50&gt;50%*V50,"Призёр","Участник"))</f>
        <v>Участник</v>
      </c>
    </row>
    <row r="51" spans="1:24" x14ac:dyDescent="0.35">
      <c r="A51" s="33">
        <v>44</v>
      </c>
      <c r="B51" s="34" t="s">
        <v>12</v>
      </c>
      <c r="C51" s="34" t="s">
        <v>101</v>
      </c>
      <c r="D51" s="34" t="s">
        <v>42</v>
      </c>
      <c r="E51" s="34" t="s">
        <v>102</v>
      </c>
      <c r="F51" s="32" t="str">
        <f>LEFT(C51,1)</f>
        <v>М</v>
      </c>
      <c r="G51" s="32" t="str">
        <f>LEFT(D51,1)</f>
        <v>Л</v>
      </c>
      <c r="H51" s="32" t="str">
        <f>LEFT(E51,1)</f>
        <v>И</v>
      </c>
      <c r="I51" s="47" t="s">
        <v>103</v>
      </c>
      <c r="J51" s="31" t="s">
        <v>66</v>
      </c>
      <c r="K51" s="34">
        <v>11</v>
      </c>
      <c r="L51" s="15" t="s">
        <v>248</v>
      </c>
      <c r="M51" s="28" t="str">
        <f>CONCATENATE(B51,"-",F51,G51,H51,"-",I51)</f>
        <v>Ж-МЛИ-17102001</v>
      </c>
      <c r="N51" s="20">
        <v>50</v>
      </c>
      <c r="O51" s="20">
        <v>34</v>
      </c>
      <c r="P51" s="20">
        <v>40</v>
      </c>
      <c r="Q51" s="20">
        <v>50</v>
      </c>
      <c r="R51" s="20">
        <v>40</v>
      </c>
      <c r="S51" s="20">
        <v>44</v>
      </c>
      <c r="T51" s="20">
        <v>70</v>
      </c>
      <c r="U51" s="30">
        <f>SUM(N51:T51)</f>
        <v>328</v>
      </c>
      <c r="V51" s="35">
        <v>388</v>
      </c>
      <c r="W51" s="36">
        <f>U51/V51</f>
        <v>0.84536082474226804</v>
      </c>
      <c r="X51" s="12" t="str">
        <f>IF(U51&gt;75%*V51,"Победитель",IF(U51&gt;50%*V51,"Призёр","Участник"))</f>
        <v>Победитель</v>
      </c>
    </row>
    <row r="52" spans="1:24" x14ac:dyDescent="0.35">
      <c r="A52" s="33">
        <v>45</v>
      </c>
      <c r="B52" s="34" t="s">
        <v>28</v>
      </c>
      <c r="C52" s="34" t="s">
        <v>104</v>
      </c>
      <c r="D52" s="34" t="s">
        <v>105</v>
      </c>
      <c r="E52" s="34" t="s">
        <v>106</v>
      </c>
      <c r="F52" s="32" t="str">
        <f>LEFT(C52,1)</f>
        <v>П</v>
      </c>
      <c r="G52" s="32" t="str">
        <f>LEFT(D52,1)</f>
        <v>Ф</v>
      </c>
      <c r="H52" s="32" t="str">
        <f>LEFT(E52,1)</f>
        <v>М</v>
      </c>
      <c r="I52" s="47" t="s">
        <v>107</v>
      </c>
      <c r="J52" s="31" t="s">
        <v>66</v>
      </c>
      <c r="K52" s="34">
        <v>11</v>
      </c>
      <c r="L52" s="15" t="s">
        <v>247</v>
      </c>
      <c r="M52" s="28" t="str">
        <f>CONCATENATE(B52,"-",F52,G52,H52,"-",I52)</f>
        <v>М-ПФМ-21022003</v>
      </c>
      <c r="N52" s="20">
        <v>40</v>
      </c>
      <c r="O52" s="20">
        <v>34</v>
      </c>
      <c r="P52" s="20">
        <v>40</v>
      </c>
      <c r="Q52" s="20">
        <v>30</v>
      </c>
      <c r="R52" s="20">
        <v>30</v>
      </c>
      <c r="S52" s="20">
        <v>40</v>
      </c>
      <c r="T52" s="20">
        <v>62</v>
      </c>
      <c r="U52" s="30">
        <f>SUM(N52:T52)</f>
        <v>276</v>
      </c>
      <c r="V52" s="35">
        <v>388</v>
      </c>
      <c r="W52" s="36">
        <f>U52/V52</f>
        <v>0.71134020618556704</v>
      </c>
      <c r="X52" s="12" t="str">
        <f>IF(U52&gt;75%*V52,"Победитель",IF(U52&gt;50%*V52,"Призёр","Участник"))</f>
        <v>Призёр</v>
      </c>
    </row>
    <row r="53" spans="1:24" x14ac:dyDescent="0.35">
      <c r="A53" s="33">
        <v>46</v>
      </c>
      <c r="B53" s="34" t="s">
        <v>28</v>
      </c>
      <c r="C53" s="13" t="s">
        <v>88</v>
      </c>
      <c r="D53" s="13" t="s">
        <v>79</v>
      </c>
      <c r="E53" s="13" t="s">
        <v>89</v>
      </c>
      <c r="F53" s="32" t="str">
        <f>LEFT(C53,1)</f>
        <v>З</v>
      </c>
      <c r="G53" s="32" t="str">
        <f>LEFT(D53,1)</f>
        <v>С</v>
      </c>
      <c r="H53" s="32" t="str">
        <f>LEFT(E53,1)</f>
        <v>Г</v>
      </c>
      <c r="I53" s="44" t="s">
        <v>90</v>
      </c>
      <c r="J53" s="31" t="s">
        <v>66</v>
      </c>
      <c r="K53" s="34">
        <v>11</v>
      </c>
      <c r="L53" s="14" t="s">
        <v>244</v>
      </c>
      <c r="M53" s="28" t="str">
        <f>CONCATENATE(B53,"-",F53,G53,H53,"-",I53)</f>
        <v>М-ЗСГ-18072002</v>
      </c>
      <c r="N53" s="20">
        <v>21</v>
      </c>
      <c r="O53" s="20">
        <v>28</v>
      </c>
      <c r="P53" s="20">
        <v>0</v>
      </c>
      <c r="Q53" s="20">
        <v>37</v>
      </c>
      <c r="R53" s="20">
        <v>23</v>
      </c>
      <c r="S53" s="20">
        <v>34</v>
      </c>
      <c r="T53" s="20">
        <v>26</v>
      </c>
      <c r="U53" s="30">
        <f>SUM(N53:T53)</f>
        <v>169</v>
      </c>
      <c r="V53" s="35">
        <v>388</v>
      </c>
      <c r="W53" s="36">
        <f>U53/V53</f>
        <v>0.43556701030927836</v>
      </c>
      <c r="X53" s="12" t="str">
        <f>IF(U53&gt;75%*V53,"Победитель",IF(U53&gt;50%*V53,"Призёр","Участник"))</f>
        <v>Участник</v>
      </c>
    </row>
    <row r="54" spans="1:24" x14ac:dyDescent="0.35">
      <c r="A54" s="33">
        <v>47</v>
      </c>
      <c r="B54" s="34" t="s">
        <v>28</v>
      </c>
      <c r="C54" s="34" t="s">
        <v>94</v>
      </c>
      <c r="D54" s="34" t="s">
        <v>108</v>
      </c>
      <c r="E54" s="34" t="s">
        <v>39</v>
      </c>
      <c r="F54" s="32" t="str">
        <f>LEFT(C54,1)</f>
        <v>Т</v>
      </c>
      <c r="G54" s="32" t="str">
        <f>LEFT(D54,1)</f>
        <v>В</v>
      </c>
      <c r="H54" s="32" t="str">
        <f>LEFT(E54,1)</f>
        <v>Д</v>
      </c>
      <c r="I54" s="47" t="s">
        <v>109</v>
      </c>
      <c r="J54" s="31" t="s">
        <v>66</v>
      </c>
      <c r="K54" s="34">
        <v>11</v>
      </c>
      <c r="L54" s="15" t="s">
        <v>234</v>
      </c>
      <c r="M54" s="28" t="str">
        <f>CONCATENATE(B54,"-",F54,G54,H54,"-",I54)</f>
        <v>М-ТВД-06012003</v>
      </c>
      <c r="N54" s="20">
        <v>8</v>
      </c>
      <c r="O54" s="20">
        <v>10</v>
      </c>
      <c r="P54" s="20">
        <v>30</v>
      </c>
      <c r="Q54" s="20">
        <v>40</v>
      </c>
      <c r="R54" s="20">
        <v>10</v>
      </c>
      <c r="S54" s="20">
        <v>50</v>
      </c>
      <c r="T54" s="20">
        <v>0</v>
      </c>
      <c r="U54" s="30">
        <f>SUM(N54:T54)</f>
        <v>148</v>
      </c>
      <c r="V54" s="35">
        <v>388</v>
      </c>
      <c r="W54" s="36">
        <f>U54/V54</f>
        <v>0.38144329896907214</v>
      </c>
      <c r="X54" s="12" t="str">
        <f>IF(U54&gt;75%*V54,"Победитель",IF(U54&gt;50%*V54,"Призёр","Участник"))</f>
        <v>Участник</v>
      </c>
    </row>
    <row r="55" spans="1:24" x14ac:dyDescent="0.35">
      <c r="A55" s="33">
        <v>48</v>
      </c>
      <c r="B55" s="6" t="s">
        <v>12</v>
      </c>
      <c r="C55" s="6" t="s">
        <v>166</v>
      </c>
      <c r="D55" s="6" t="s">
        <v>138</v>
      </c>
      <c r="E55" s="6" t="s">
        <v>54</v>
      </c>
      <c r="F55" s="32" t="str">
        <f>LEFT(C55,1)</f>
        <v>К</v>
      </c>
      <c r="G55" s="32" t="str">
        <f>LEFT(D55,1)</f>
        <v>А</v>
      </c>
      <c r="H55" s="32" t="str">
        <f>LEFT(E55,1)</f>
        <v>О</v>
      </c>
      <c r="I55" s="50" t="s">
        <v>170</v>
      </c>
      <c r="J55" s="6" t="s">
        <v>160</v>
      </c>
      <c r="K55" s="6">
        <v>11</v>
      </c>
      <c r="L55" s="9" t="s">
        <v>242</v>
      </c>
      <c r="M55" s="28" t="str">
        <f>CONCATENATE(B55,"-",F55,G55,H55,"-",I55)</f>
        <v>Ж-КАО-06102002</v>
      </c>
      <c r="N55" s="20">
        <v>0</v>
      </c>
      <c r="O55" s="20">
        <v>20</v>
      </c>
      <c r="P55" s="20">
        <v>15</v>
      </c>
      <c r="Q55" s="20">
        <v>40</v>
      </c>
      <c r="R55" s="20">
        <v>10</v>
      </c>
      <c r="S55" s="20">
        <v>20</v>
      </c>
      <c r="T55" s="20">
        <v>40</v>
      </c>
      <c r="U55" s="30">
        <f>SUM(N55:T55)</f>
        <v>145</v>
      </c>
      <c r="V55" s="35">
        <v>388</v>
      </c>
      <c r="W55" s="36">
        <f>U55/V55</f>
        <v>0.37371134020618557</v>
      </c>
      <c r="X55" s="12" t="str">
        <f>IF(U55&gt;75%*V55,"Победитель",IF(U55&gt;50%*V55,"Призёр","Участник"))</f>
        <v>Участник</v>
      </c>
    </row>
    <row r="56" spans="1:24" x14ac:dyDescent="0.35">
      <c r="A56" s="33">
        <v>49</v>
      </c>
      <c r="B56" s="34" t="s">
        <v>28</v>
      </c>
      <c r="C56" s="13" t="s">
        <v>91</v>
      </c>
      <c r="D56" s="13" t="s">
        <v>31</v>
      </c>
      <c r="E56" s="13" t="s">
        <v>92</v>
      </c>
      <c r="F56" s="32" t="str">
        <f>LEFT(C56,1)</f>
        <v>Б</v>
      </c>
      <c r="G56" s="32" t="str">
        <f>LEFT(D56,1)</f>
        <v>Н</v>
      </c>
      <c r="H56" s="32" t="str">
        <f>LEFT(E56,1)</f>
        <v>А</v>
      </c>
      <c r="I56" s="44" t="s">
        <v>93</v>
      </c>
      <c r="J56" s="31" t="s">
        <v>66</v>
      </c>
      <c r="K56" s="34">
        <v>11</v>
      </c>
      <c r="L56" s="14" t="s">
        <v>246</v>
      </c>
      <c r="M56" s="28" t="str">
        <f>CONCATENATE(B56,"-",F56,G56,H56,"-",I56)</f>
        <v>М-БНА-19092002</v>
      </c>
      <c r="N56" s="20">
        <v>20</v>
      </c>
      <c r="O56" s="20">
        <v>34</v>
      </c>
      <c r="P56" s="20">
        <v>0</v>
      </c>
      <c r="Q56" s="20">
        <v>40</v>
      </c>
      <c r="R56" s="20">
        <v>30</v>
      </c>
      <c r="S56" s="20">
        <v>20</v>
      </c>
      <c r="T56" s="20">
        <v>0</v>
      </c>
      <c r="U56" s="30">
        <f>SUM(N56:T56)</f>
        <v>144</v>
      </c>
      <c r="V56" s="35">
        <v>388</v>
      </c>
      <c r="W56" s="36">
        <f>U56/V56</f>
        <v>0.37113402061855671</v>
      </c>
      <c r="X56" s="12" t="str">
        <f>IF(U56&gt;75%*V56,"Победитель",IF(U56&gt;50%*V56,"Призёр","Участник"))</f>
        <v>Участник</v>
      </c>
    </row>
    <row r="57" spans="1:24" x14ac:dyDescent="0.35">
      <c r="A57" s="33">
        <v>50</v>
      </c>
      <c r="B57" s="34" t="s">
        <v>28</v>
      </c>
      <c r="C57" s="13" t="s">
        <v>96</v>
      </c>
      <c r="D57" s="13" t="s">
        <v>97</v>
      </c>
      <c r="E57" s="13" t="s">
        <v>98</v>
      </c>
      <c r="F57" s="32" t="str">
        <f>LEFT(C57,1)</f>
        <v>И</v>
      </c>
      <c r="G57" s="32" t="str">
        <f>LEFT(D57,1)</f>
        <v>И</v>
      </c>
      <c r="H57" s="32" t="str">
        <f>LEFT(E57,1)</f>
        <v>И</v>
      </c>
      <c r="I57" s="44" t="s">
        <v>99</v>
      </c>
      <c r="J57" s="31" t="s">
        <v>66</v>
      </c>
      <c r="K57" s="34">
        <v>11</v>
      </c>
      <c r="L57" s="14" t="s">
        <v>243</v>
      </c>
      <c r="M57" s="28" t="str">
        <f>CONCATENATE(B57,"-",F57,G57,H57,"-",I57)</f>
        <v>М-ИИИ-07092002</v>
      </c>
      <c r="N57" s="20">
        <v>8</v>
      </c>
      <c r="O57" s="20">
        <v>6</v>
      </c>
      <c r="P57" s="20">
        <v>0</v>
      </c>
      <c r="Q57" s="20">
        <v>0</v>
      </c>
      <c r="R57" s="20">
        <v>17</v>
      </c>
      <c r="S57" s="20">
        <v>9</v>
      </c>
      <c r="T57" s="20">
        <v>0</v>
      </c>
      <c r="U57" s="30">
        <f>SUM(N57:T57)</f>
        <v>40</v>
      </c>
      <c r="V57" s="35">
        <v>388</v>
      </c>
      <c r="W57" s="36">
        <f>U57/V57</f>
        <v>0.10309278350515463</v>
      </c>
      <c r="X57" s="12" t="str">
        <f>IF(U57&gt;75%*V57,"Победитель",IF(U57&gt;50%*V57,"Призёр","Участник"))</f>
        <v>Участник</v>
      </c>
    </row>
    <row r="58" spans="1:24" x14ac:dyDescent="0.35">
      <c r="A58" s="33">
        <v>51</v>
      </c>
      <c r="B58" s="34" t="s">
        <v>28</v>
      </c>
      <c r="C58" s="13" t="s">
        <v>68</v>
      </c>
      <c r="D58" s="13" t="s">
        <v>69</v>
      </c>
      <c r="E58" s="13"/>
      <c r="F58" s="32" t="str">
        <f>LEFT(C58,1)</f>
        <v>К</v>
      </c>
      <c r="G58" s="32" t="str">
        <f>LEFT(D58,1)</f>
        <v>М</v>
      </c>
      <c r="H58" s="32" t="str">
        <f>LEFT(E58,1)</f>
        <v/>
      </c>
      <c r="I58" s="44" t="s">
        <v>70</v>
      </c>
      <c r="J58" s="31" t="s">
        <v>66</v>
      </c>
      <c r="K58" s="23">
        <v>12</v>
      </c>
      <c r="L58" s="40" t="s">
        <v>245</v>
      </c>
      <c r="M58" s="28" t="str">
        <f>CONCATENATE(B58,"-",F58,G58,H58,"-",I58)</f>
        <v>М-КМ-20012002</v>
      </c>
      <c r="N58" s="20">
        <v>50</v>
      </c>
      <c r="O58" s="20">
        <v>34</v>
      </c>
      <c r="P58" s="20">
        <v>40</v>
      </c>
      <c r="Q58" s="20">
        <v>30</v>
      </c>
      <c r="R58" s="20">
        <v>40</v>
      </c>
      <c r="S58" s="20">
        <v>50</v>
      </c>
      <c r="T58" s="20">
        <v>0</v>
      </c>
      <c r="U58" s="30">
        <f>SUM(N58:T58)</f>
        <v>244</v>
      </c>
      <c r="V58" s="35">
        <v>388</v>
      </c>
      <c r="W58" s="36">
        <f>U58/V58</f>
        <v>0.62886597938144329</v>
      </c>
      <c r="X58" s="12" t="str">
        <f>IF(U58&gt;75%*V58,"Победитель",IF(U58&gt;50%*V58,"Призёр","Участник"))</f>
        <v>Призёр</v>
      </c>
    </row>
    <row r="59" spans="1:24" x14ac:dyDescent="0.35">
      <c r="A59" s="33">
        <v>52</v>
      </c>
      <c r="B59" s="34" t="s">
        <v>28</v>
      </c>
      <c r="C59" s="13" t="s">
        <v>71</v>
      </c>
      <c r="D59" s="13" t="s">
        <v>38</v>
      </c>
      <c r="E59" s="13" t="s">
        <v>63</v>
      </c>
      <c r="F59" s="32" t="str">
        <f>LEFT(C59,1)</f>
        <v>П</v>
      </c>
      <c r="G59" s="32" t="str">
        <f>LEFT(D59,1)</f>
        <v>М</v>
      </c>
      <c r="H59" s="32" t="str">
        <f>LEFT(E59,1)</f>
        <v>А</v>
      </c>
      <c r="I59" s="44" t="s">
        <v>72</v>
      </c>
      <c r="J59" s="31" t="s">
        <v>66</v>
      </c>
      <c r="K59" s="23">
        <v>12</v>
      </c>
      <c r="L59" s="40" t="s">
        <v>227</v>
      </c>
      <c r="M59" s="28" t="str">
        <f>CONCATENATE(B59,"-",F59,G59,H59,"-",I59)</f>
        <v>М-ПМА-29082001</v>
      </c>
      <c r="N59" s="20">
        <v>40</v>
      </c>
      <c r="O59" s="20">
        <v>32</v>
      </c>
      <c r="P59" s="20">
        <v>40</v>
      </c>
      <c r="Q59" s="20">
        <v>32</v>
      </c>
      <c r="R59" s="20">
        <v>30</v>
      </c>
      <c r="S59" s="20">
        <v>30</v>
      </c>
      <c r="T59" s="20">
        <v>40</v>
      </c>
      <c r="U59" s="30">
        <f>SUM(N59:T59)</f>
        <v>244</v>
      </c>
      <c r="V59" s="35">
        <v>388</v>
      </c>
      <c r="W59" s="36">
        <f>U59/V59</f>
        <v>0.62886597938144329</v>
      </c>
      <c r="X59" s="12" t="str">
        <f>IF(U59&gt;75%*V59,"Победитель",IF(U59&gt;50%*V59,"Призёр","Участник"))</f>
        <v>Призёр</v>
      </c>
    </row>
    <row r="60" spans="1:24" x14ac:dyDescent="0.35">
      <c r="A60" s="33">
        <v>53</v>
      </c>
      <c r="B60" s="34" t="s">
        <v>12</v>
      </c>
      <c r="C60" s="13" t="s">
        <v>74</v>
      </c>
      <c r="D60" s="13" t="s">
        <v>75</v>
      </c>
      <c r="E60" s="13" t="s">
        <v>76</v>
      </c>
      <c r="F60" s="32" t="str">
        <f>LEFT(C60,1)</f>
        <v>Ж</v>
      </c>
      <c r="G60" s="32" t="str">
        <f>LEFT(D60,1)</f>
        <v>А</v>
      </c>
      <c r="H60" s="32" t="str">
        <f>LEFT(E60,1)</f>
        <v>В</v>
      </c>
      <c r="I60" s="44" t="s">
        <v>77</v>
      </c>
      <c r="J60" s="31" t="s">
        <v>66</v>
      </c>
      <c r="K60" s="23">
        <v>12</v>
      </c>
      <c r="L60" s="40" t="s">
        <v>241</v>
      </c>
      <c r="M60" s="28" t="str">
        <f>CONCATENATE(B60,"-",F60,G60,H60,"-",I60)</f>
        <v>Ж-ЖАВ-30032002</v>
      </c>
      <c r="N60" s="20">
        <v>16</v>
      </c>
      <c r="O60" s="20">
        <v>26</v>
      </c>
      <c r="P60" s="20">
        <v>0</v>
      </c>
      <c r="Q60" s="20">
        <v>30</v>
      </c>
      <c r="R60" s="20">
        <v>32</v>
      </c>
      <c r="S60" s="20">
        <v>40</v>
      </c>
      <c r="T60" s="20">
        <v>35</v>
      </c>
      <c r="U60" s="30">
        <f>SUM(N60:T60)</f>
        <v>179</v>
      </c>
      <c r="V60" s="35">
        <v>388</v>
      </c>
      <c r="W60" s="36">
        <f>U60/V60</f>
        <v>0.46134020618556704</v>
      </c>
      <c r="X60" s="12" t="str">
        <f>IF(U60&gt;75%*V60,"Победитель",IF(U60&gt;50%*V60,"Призёр","Участник"))</f>
        <v>Участник</v>
      </c>
    </row>
    <row r="61" spans="1:24" x14ac:dyDescent="0.35">
      <c r="A61" s="33">
        <v>54</v>
      </c>
      <c r="B61" s="34" t="s">
        <v>28</v>
      </c>
      <c r="C61" s="13" t="s">
        <v>82</v>
      </c>
      <c r="D61" s="13" t="s">
        <v>86</v>
      </c>
      <c r="E61" s="13" t="s">
        <v>84</v>
      </c>
      <c r="F61" s="32" t="str">
        <f>LEFT(C61,1)</f>
        <v>С</v>
      </c>
      <c r="G61" s="32" t="str">
        <f>LEFT(D61,1)</f>
        <v>Ю</v>
      </c>
      <c r="H61" s="32" t="str">
        <f>LEFT(E61,1)</f>
        <v>Ю</v>
      </c>
      <c r="I61" s="44" t="s">
        <v>87</v>
      </c>
      <c r="J61" s="31" t="s">
        <v>66</v>
      </c>
      <c r="K61" s="34">
        <v>12</v>
      </c>
      <c r="L61" s="14" t="s">
        <v>229</v>
      </c>
      <c r="M61" s="28" t="str">
        <f>CONCATENATE(B61,"-",F61,G61,H61,"-",I61)</f>
        <v>М-СЮЮ-04072002</v>
      </c>
      <c r="N61" s="20">
        <v>8</v>
      </c>
      <c r="O61" s="20">
        <v>30</v>
      </c>
      <c r="P61" s="20">
        <v>30</v>
      </c>
      <c r="Q61" s="20">
        <v>20</v>
      </c>
      <c r="R61" s="20">
        <v>10</v>
      </c>
      <c r="S61" s="20">
        <v>10</v>
      </c>
      <c r="T61" s="20">
        <v>0</v>
      </c>
      <c r="U61" s="30">
        <f>SUM(N61:T61)</f>
        <v>108</v>
      </c>
      <c r="V61" s="35">
        <v>388</v>
      </c>
      <c r="W61" s="36">
        <f>U61/V61</f>
        <v>0.27835051546391754</v>
      </c>
      <c r="X61" s="12" t="str">
        <f>IF(U61&gt;75%*V61,"Победитель",IF(U61&gt;50%*V61,"Призёр","Участник"))</f>
        <v>Участник</v>
      </c>
    </row>
    <row r="62" spans="1:24" x14ac:dyDescent="0.35">
      <c r="A62" s="33">
        <v>55</v>
      </c>
      <c r="B62" s="34" t="s">
        <v>28</v>
      </c>
      <c r="C62" s="13" t="s">
        <v>82</v>
      </c>
      <c r="D62" s="13" t="s">
        <v>83</v>
      </c>
      <c r="E62" s="13" t="s">
        <v>84</v>
      </c>
      <c r="F62" s="32" t="str">
        <f>LEFT(C62,1)</f>
        <v>С</v>
      </c>
      <c r="G62" s="32" t="str">
        <f>LEFT(D62,1)</f>
        <v>И</v>
      </c>
      <c r="H62" s="32" t="str">
        <f>LEFT(E62,1)</f>
        <v>Ю</v>
      </c>
      <c r="I62" s="44" t="s">
        <v>85</v>
      </c>
      <c r="J62" s="31" t="s">
        <v>66</v>
      </c>
      <c r="K62" s="34">
        <v>12</v>
      </c>
      <c r="L62" s="14" t="s">
        <v>230</v>
      </c>
      <c r="M62" s="28" t="str">
        <f>CONCATENATE(B62,"-",F62,G62,H62,"-",I62)</f>
        <v>М-СИЮ-18072000</v>
      </c>
      <c r="N62" s="20">
        <v>4</v>
      </c>
      <c r="O62" s="20">
        <v>30</v>
      </c>
      <c r="P62" s="20">
        <v>30</v>
      </c>
      <c r="Q62" s="20">
        <v>20</v>
      </c>
      <c r="R62" s="20">
        <v>0</v>
      </c>
      <c r="S62" s="20">
        <v>8</v>
      </c>
      <c r="T62" s="20">
        <v>0</v>
      </c>
      <c r="U62" s="30">
        <f>SUM(N62:T62)</f>
        <v>92</v>
      </c>
      <c r="V62" s="35">
        <v>388</v>
      </c>
      <c r="W62" s="36">
        <f>U62/V62</f>
        <v>0.23711340206185566</v>
      </c>
      <c r="X62" s="12" t="str">
        <f>IF(U62&gt;75%*V62,"Победитель",IF(U62&gt;50%*V62,"Призёр","Участник"))</f>
        <v>Участник</v>
      </c>
    </row>
    <row r="63" spans="1:24" x14ac:dyDescent="0.35">
      <c r="A63" s="33">
        <v>56</v>
      </c>
      <c r="B63" s="34" t="s">
        <v>28</v>
      </c>
      <c r="C63" s="34" t="s">
        <v>78</v>
      </c>
      <c r="D63" s="34" t="s">
        <v>79</v>
      </c>
      <c r="E63" s="34" t="s">
        <v>63</v>
      </c>
      <c r="F63" s="32" t="str">
        <f>LEFT(C63,1)</f>
        <v>Г</v>
      </c>
      <c r="G63" s="32" t="str">
        <f>LEFT(D63,1)</f>
        <v>С</v>
      </c>
      <c r="H63" s="32" t="str">
        <f>LEFT(E63,1)</f>
        <v>А</v>
      </c>
      <c r="I63" s="47" t="s">
        <v>80</v>
      </c>
      <c r="J63" s="31" t="s">
        <v>66</v>
      </c>
      <c r="K63" s="34">
        <v>12</v>
      </c>
      <c r="L63" s="15" t="s">
        <v>231</v>
      </c>
      <c r="M63" s="28" t="str">
        <f>CONCATENATE(B63,"-",F63,G63,H63,"-",I63)</f>
        <v>М-ГСА-16062001</v>
      </c>
      <c r="N63" s="20">
        <v>4</v>
      </c>
      <c r="O63" s="20">
        <v>16</v>
      </c>
      <c r="P63" s="20">
        <v>0</v>
      </c>
      <c r="Q63" s="20">
        <v>20</v>
      </c>
      <c r="R63" s="20">
        <v>30</v>
      </c>
      <c r="S63" s="20">
        <v>4</v>
      </c>
      <c r="T63" s="20">
        <v>0</v>
      </c>
      <c r="U63" s="30">
        <f>SUM(N63:T63)</f>
        <v>74</v>
      </c>
      <c r="V63" s="35">
        <v>388</v>
      </c>
      <c r="W63" s="36">
        <f>U63/V63</f>
        <v>0.19072164948453607</v>
      </c>
      <c r="X63" s="12" t="str">
        <f>IF(U63&gt;75%*V63,"Победитель",IF(U63&gt;50%*V63,"Призёр","Участник"))</f>
        <v>Участник</v>
      </c>
    </row>
  </sheetData>
  <sheetProtection password="CF7A" sheet="1" objects="1" scenarios="1"/>
  <sortState ref="B8:X63">
    <sortCondition ref="K8:K63"/>
    <sortCondition ref="X8:X63"/>
    <sortCondition descending="1" ref="U8:U63"/>
  </sortState>
  <mergeCells count="25">
    <mergeCell ref="V5:V7"/>
    <mergeCell ref="F5:F7"/>
    <mergeCell ref="G5:G7"/>
    <mergeCell ref="H5:H7"/>
    <mergeCell ref="X5:X7"/>
    <mergeCell ref="I5:I7"/>
    <mergeCell ref="J5:J7"/>
    <mergeCell ref="K5:K7"/>
    <mergeCell ref="L5:L7"/>
    <mergeCell ref="N5:T5"/>
    <mergeCell ref="N6:N7"/>
    <mergeCell ref="O6:O7"/>
    <mergeCell ref="P6:P7"/>
    <mergeCell ref="S6:S7"/>
    <mergeCell ref="T6:T7"/>
    <mergeCell ref="W5:W7"/>
    <mergeCell ref="M5:M7"/>
    <mergeCell ref="U5:U7"/>
    <mergeCell ref="A5:A7"/>
    <mergeCell ref="C5:C7"/>
    <mergeCell ref="D5:D7"/>
    <mergeCell ref="E5:E7"/>
    <mergeCell ref="B5:B7"/>
    <mergeCell ref="Q6:Q7"/>
    <mergeCell ref="R6:R7"/>
  </mergeCells>
  <pageMargins left="0.7" right="0.7" top="0.75" bottom="0.75" header="0.3" footer="0.3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8"/>
  <sheetViews>
    <sheetView topLeftCell="A5" zoomScale="70" zoomScaleNormal="70" workbookViewId="0">
      <selection activeCell="A29" sqref="A29:XFD64"/>
    </sheetView>
  </sheetViews>
  <sheetFormatPr defaultColWidth="9.109375" defaultRowHeight="18" x14ac:dyDescent="0.35"/>
  <cols>
    <col min="1" max="1" width="7.44140625" style="21" customWidth="1"/>
    <col min="2" max="2" width="6.88671875" style="22" customWidth="1"/>
    <col min="3" max="3" width="20.33203125" style="22" hidden="1" customWidth="1"/>
    <col min="4" max="4" width="18" style="22" hidden="1" customWidth="1"/>
    <col min="5" max="5" width="22.109375" style="22" hidden="1" customWidth="1"/>
    <col min="6" max="8" width="4.109375" style="22" hidden="1" customWidth="1"/>
    <col min="9" max="9" width="14.109375" style="49" hidden="1" customWidth="1"/>
    <col min="10" max="10" width="24.5546875" style="22" customWidth="1"/>
    <col min="11" max="11" width="8.109375" style="4" customWidth="1"/>
    <col min="12" max="12" width="9.44140625" style="42" hidden="1" customWidth="1"/>
    <col min="13" max="13" width="22.33203125" style="21" customWidth="1"/>
    <col min="14" max="14" width="6.109375" style="19" customWidth="1"/>
    <col min="15" max="20" width="6" style="19" customWidth="1"/>
    <col min="21" max="21" width="10.109375" style="29" customWidth="1"/>
    <col min="22" max="22" width="10" style="26" customWidth="1"/>
    <col min="23" max="23" width="10" style="21" customWidth="1"/>
    <col min="24" max="24" width="12.5546875" style="29" customWidth="1"/>
    <col min="25" max="16384" width="9.109375" style="17"/>
  </cols>
  <sheetData>
    <row r="1" spans="1:24" s="66" customFormat="1" x14ac:dyDescent="0.35">
      <c r="I1" s="43"/>
      <c r="K1" s="1"/>
      <c r="L1" s="38"/>
      <c r="U1" s="25"/>
      <c r="X1" s="25"/>
    </row>
    <row r="2" spans="1:24" s="66" customFormat="1" x14ac:dyDescent="0.35">
      <c r="I2" s="43"/>
      <c r="K2" s="1"/>
      <c r="L2" s="38"/>
      <c r="U2" s="25"/>
      <c r="X2" s="25"/>
    </row>
    <row r="3" spans="1:24" s="66" customFormat="1" x14ac:dyDescent="0.35">
      <c r="A3" s="66" t="s">
        <v>257</v>
      </c>
      <c r="I3" s="43"/>
      <c r="K3" s="1"/>
      <c r="L3" s="38"/>
      <c r="U3" s="25"/>
      <c r="X3" s="25"/>
    </row>
    <row r="4" spans="1:24" s="66" customFormat="1" x14ac:dyDescent="0.35">
      <c r="A4" s="63" t="s">
        <v>211</v>
      </c>
      <c r="B4" s="64"/>
      <c r="C4" s="64"/>
      <c r="D4" s="64"/>
      <c r="I4" s="43"/>
      <c r="K4" s="1"/>
      <c r="L4" s="38"/>
      <c r="U4" s="25"/>
      <c r="X4" s="25"/>
    </row>
    <row r="5" spans="1:24" s="18" customFormat="1" ht="22.5" customHeight="1" x14ac:dyDescent="0.3">
      <c r="A5" s="67" t="s">
        <v>0</v>
      </c>
      <c r="B5" s="67" t="s">
        <v>10</v>
      </c>
      <c r="C5" s="67" t="s">
        <v>1</v>
      </c>
      <c r="D5" s="67" t="s">
        <v>2</v>
      </c>
      <c r="E5" s="67" t="s">
        <v>3</v>
      </c>
      <c r="F5" s="67"/>
      <c r="G5" s="67"/>
      <c r="H5" s="67"/>
      <c r="I5" s="67" t="s">
        <v>9</v>
      </c>
      <c r="J5" s="67" t="s">
        <v>4</v>
      </c>
      <c r="K5" s="73" t="s">
        <v>5</v>
      </c>
      <c r="L5" s="76" t="s">
        <v>6</v>
      </c>
      <c r="M5" s="67" t="s">
        <v>11</v>
      </c>
      <c r="N5" s="79" t="s">
        <v>19</v>
      </c>
      <c r="O5" s="80"/>
      <c r="P5" s="80"/>
      <c r="Q5" s="80"/>
      <c r="R5" s="80"/>
      <c r="S5" s="80"/>
      <c r="T5" s="80"/>
      <c r="U5" s="70" t="s">
        <v>8</v>
      </c>
      <c r="V5" s="67" t="s">
        <v>7</v>
      </c>
      <c r="W5" s="67" t="s">
        <v>20</v>
      </c>
      <c r="X5" s="70" t="s">
        <v>13</v>
      </c>
    </row>
    <row r="6" spans="1:24" s="18" customFormat="1" ht="16.5" customHeigh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74"/>
      <c r="L6" s="77"/>
      <c r="M6" s="68"/>
      <c r="N6" s="67" t="s">
        <v>14</v>
      </c>
      <c r="O6" s="67" t="s">
        <v>15</v>
      </c>
      <c r="P6" s="67" t="s">
        <v>16</v>
      </c>
      <c r="Q6" s="67" t="s">
        <v>17</v>
      </c>
      <c r="R6" s="67" t="s">
        <v>18</v>
      </c>
      <c r="S6" s="67" t="s">
        <v>255</v>
      </c>
      <c r="T6" s="67" t="s">
        <v>256</v>
      </c>
      <c r="U6" s="71"/>
      <c r="V6" s="68"/>
      <c r="W6" s="68"/>
      <c r="X6" s="71"/>
    </row>
    <row r="7" spans="1:24" s="18" customForma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75"/>
      <c r="L7" s="78"/>
      <c r="M7" s="69"/>
      <c r="N7" s="69"/>
      <c r="O7" s="69"/>
      <c r="P7" s="69"/>
      <c r="Q7" s="69"/>
      <c r="R7" s="69"/>
      <c r="S7" s="69"/>
      <c r="T7" s="69"/>
      <c r="U7" s="72"/>
      <c r="V7" s="69"/>
      <c r="W7" s="69"/>
      <c r="X7" s="72"/>
    </row>
    <row r="8" spans="1:24" x14ac:dyDescent="0.35">
      <c r="A8" s="33">
        <v>1</v>
      </c>
      <c r="B8" s="34" t="s">
        <v>12</v>
      </c>
      <c r="C8" s="13" t="s">
        <v>26</v>
      </c>
      <c r="D8" s="13" t="s">
        <v>27</v>
      </c>
      <c r="E8" s="13" t="s">
        <v>23</v>
      </c>
      <c r="F8" s="32" t="str">
        <f>LEFT(C8,1)</f>
        <v>М</v>
      </c>
      <c r="G8" s="32" t="str">
        <f>LEFT(D8,1)</f>
        <v>Е</v>
      </c>
      <c r="H8" s="32" t="str">
        <f>LEFT(E8,1)</f>
        <v>А</v>
      </c>
      <c r="I8" s="44" t="s">
        <v>29</v>
      </c>
      <c r="J8" s="31" t="s">
        <v>25</v>
      </c>
      <c r="K8" s="2">
        <v>7</v>
      </c>
      <c r="L8" s="39" t="s">
        <v>155</v>
      </c>
      <c r="M8" s="28" t="str">
        <f>CONCATENATE(B8,"-",F8,G8,H8,"-",I8)</f>
        <v>Ж-МЕА-23032006</v>
      </c>
      <c r="N8" s="11">
        <v>6</v>
      </c>
      <c r="O8" s="11">
        <v>6</v>
      </c>
      <c r="P8" s="11">
        <v>18</v>
      </c>
      <c r="Q8" s="11">
        <v>6</v>
      </c>
      <c r="R8" s="11">
        <v>25</v>
      </c>
      <c r="S8" s="11">
        <v>4</v>
      </c>
      <c r="T8" s="11"/>
      <c r="U8" s="30">
        <f>SUM(N8:T8)</f>
        <v>65</v>
      </c>
      <c r="V8" s="35">
        <v>232</v>
      </c>
      <c r="W8" s="36">
        <f>U8/V8</f>
        <v>0.28017241379310343</v>
      </c>
      <c r="X8" s="12" t="str">
        <f>IF(U8&gt;75%*V8,"Победитель",IF(U8&gt;50%*V8,"Призёр","Участник"))</f>
        <v>Участник</v>
      </c>
    </row>
    <row r="9" spans="1:24" x14ac:dyDescent="0.35">
      <c r="A9" s="33">
        <v>2</v>
      </c>
      <c r="B9" s="34" t="s">
        <v>12</v>
      </c>
      <c r="C9" s="34" t="s">
        <v>157</v>
      </c>
      <c r="D9" s="34" t="s">
        <v>27</v>
      </c>
      <c r="E9" s="34" t="s">
        <v>59</v>
      </c>
      <c r="F9" s="32" t="str">
        <f>LEFT(C9,1)</f>
        <v>Р</v>
      </c>
      <c r="G9" s="32" t="str">
        <f>LEFT(D9,1)</f>
        <v>Е</v>
      </c>
      <c r="H9" s="32" t="str">
        <f>LEFT(E9,1)</f>
        <v>А</v>
      </c>
      <c r="I9" s="45">
        <v>4062006</v>
      </c>
      <c r="J9" s="34" t="s">
        <v>113</v>
      </c>
      <c r="K9" s="3">
        <v>7</v>
      </c>
      <c r="L9" s="15" t="s">
        <v>226</v>
      </c>
      <c r="M9" s="28" t="str">
        <f>CONCATENATE(B9,"-",F9,G9,H9,"-",I9)</f>
        <v>Ж-РЕА-4062006</v>
      </c>
      <c r="N9" s="20">
        <v>0</v>
      </c>
      <c r="O9" s="20">
        <v>0</v>
      </c>
      <c r="P9" s="20">
        <v>28</v>
      </c>
      <c r="Q9" s="20">
        <v>9</v>
      </c>
      <c r="R9" s="20">
        <v>20</v>
      </c>
      <c r="S9" s="20">
        <v>1</v>
      </c>
      <c r="T9" s="20"/>
      <c r="U9" s="30">
        <f>SUM(N9:T9)</f>
        <v>58</v>
      </c>
      <c r="V9" s="35">
        <v>232</v>
      </c>
      <c r="W9" s="36">
        <f>U9/V9</f>
        <v>0.25</v>
      </c>
      <c r="X9" s="12" t="str">
        <f>IF(U9&gt;75%*V9,"Победитель",IF(U9&gt;50%*V9,"Призёр","Участник"))</f>
        <v>Участник</v>
      </c>
    </row>
    <row r="10" spans="1:24" x14ac:dyDescent="0.35">
      <c r="A10" s="33">
        <v>3</v>
      </c>
      <c r="B10" s="34" t="s">
        <v>12</v>
      </c>
      <c r="C10" s="34" t="s">
        <v>137</v>
      </c>
      <c r="D10" s="34" t="s">
        <v>138</v>
      </c>
      <c r="E10" s="34" t="s">
        <v>139</v>
      </c>
      <c r="F10" s="32" t="str">
        <f>LEFT(C10,1)</f>
        <v>С</v>
      </c>
      <c r="G10" s="32" t="str">
        <f>LEFT(D10,1)</f>
        <v>А</v>
      </c>
      <c r="H10" s="32" t="str">
        <f>LEFT(E10,1)</f>
        <v>А</v>
      </c>
      <c r="I10" s="45" t="s">
        <v>140</v>
      </c>
      <c r="J10" s="34" t="s">
        <v>113</v>
      </c>
      <c r="K10" s="3">
        <v>7</v>
      </c>
      <c r="L10" s="15" t="s">
        <v>201</v>
      </c>
      <c r="M10" s="28" t="str">
        <f>CONCATENATE(B10,"-",F10,G10,H10,"-",I10)</f>
        <v>Ж-САА-31032007</v>
      </c>
      <c r="N10" s="20">
        <v>2</v>
      </c>
      <c r="O10" s="20">
        <v>0</v>
      </c>
      <c r="P10" s="20">
        <v>31</v>
      </c>
      <c r="Q10" s="20">
        <v>1</v>
      </c>
      <c r="R10" s="20">
        <v>20</v>
      </c>
      <c r="S10" s="20">
        <v>0</v>
      </c>
      <c r="T10" s="20"/>
      <c r="U10" s="30">
        <f>SUM(N10:T10)</f>
        <v>54</v>
      </c>
      <c r="V10" s="35">
        <v>232</v>
      </c>
      <c r="W10" s="36">
        <f>U10/V10</f>
        <v>0.23275862068965517</v>
      </c>
      <c r="X10" s="12" t="str">
        <f>IF(U10&gt;75%*V10,"Победитель",IF(U10&gt;50%*V10,"Призёр","Участник"))</f>
        <v>Участник</v>
      </c>
    </row>
    <row r="11" spans="1:24" x14ac:dyDescent="0.35">
      <c r="A11" s="33">
        <v>4</v>
      </c>
      <c r="B11" s="34" t="s">
        <v>12</v>
      </c>
      <c r="C11" s="34" t="s">
        <v>148</v>
      </c>
      <c r="D11" s="34" t="s">
        <v>149</v>
      </c>
      <c r="E11" s="34" t="s">
        <v>47</v>
      </c>
      <c r="F11" s="32" t="str">
        <f>LEFT(C11,1)</f>
        <v>Е</v>
      </c>
      <c r="G11" s="32" t="str">
        <f>LEFT(D11,1)</f>
        <v>Ю</v>
      </c>
      <c r="H11" s="32" t="str">
        <f>LEFT(E11,1)</f>
        <v>Ю</v>
      </c>
      <c r="I11" s="45" t="s">
        <v>150</v>
      </c>
      <c r="J11" s="34" t="s">
        <v>113</v>
      </c>
      <c r="K11" s="3">
        <v>7</v>
      </c>
      <c r="L11" s="15" t="s">
        <v>131</v>
      </c>
      <c r="M11" s="28" t="str">
        <f>CONCATENATE(B11,"-",F11,G11,H11,"-",I11)</f>
        <v>Ж-ЕЮЮ-30122006</v>
      </c>
      <c r="N11" s="20">
        <v>0</v>
      </c>
      <c r="O11" s="20">
        <v>4</v>
      </c>
      <c r="P11" s="20">
        <v>22</v>
      </c>
      <c r="Q11" s="20">
        <v>2</v>
      </c>
      <c r="R11" s="20">
        <v>23</v>
      </c>
      <c r="S11" s="20">
        <v>2</v>
      </c>
      <c r="T11" s="20"/>
      <c r="U11" s="30">
        <f>SUM(N11:T11)</f>
        <v>53</v>
      </c>
      <c r="V11" s="35">
        <v>232</v>
      </c>
      <c r="W11" s="36">
        <f>U11/V11</f>
        <v>0.22844827586206898</v>
      </c>
      <c r="X11" s="12" t="str">
        <f>IF(U11&gt;75%*V11,"Победитель",IF(U11&gt;50%*V11,"Призёр","Участник"))</f>
        <v>Участник</v>
      </c>
    </row>
    <row r="12" spans="1:24" x14ac:dyDescent="0.35">
      <c r="A12" s="33">
        <v>5</v>
      </c>
      <c r="B12" s="34" t="s">
        <v>12</v>
      </c>
      <c r="C12" s="13" t="s">
        <v>178</v>
      </c>
      <c r="D12" s="13" t="s">
        <v>179</v>
      </c>
      <c r="E12" s="13" t="s">
        <v>23</v>
      </c>
      <c r="F12" s="32" t="str">
        <f>LEFT(C12,1)</f>
        <v>С</v>
      </c>
      <c r="G12" s="32" t="str">
        <f>LEFT(D12,1)</f>
        <v>Д</v>
      </c>
      <c r="H12" s="32" t="str">
        <f>LEFT(E12,1)</f>
        <v>А</v>
      </c>
      <c r="I12" s="44" t="s">
        <v>186</v>
      </c>
      <c r="J12" s="31" t="s">
        <v>171</v>
      </c>
      <c r="K12" s="23">
        <v>7</v>
      </c>
      <c r="L12" s="40" t="s">
        <v>151</v>
      </c>
      <c r="M12" s="28" t="str">
        <f>CONCATENATE(B12,"-",F12,G12,H12,"-",I12)</f>
        <v>Ж-СДА-22052006</v>
      </c>
      <c r="N12" s="20">
        <v>6</v>
      </c>
      <c r="O12" s="20">
        <v>8</v>
      </c>
      <c r="P12" s="20">
        <v>4</v>
      </c>
      <c r="Q12" s="20">
        <v>4</v>
      </c>
      <c r="R12" s="20">
        <v>21</v>
      </c>
      <c r="S12" s="20">
        <v>5</v>
      </c>
      <c r="T12" s="20"/>
      <c r="U12" s="30">
        <f>SUM(N12:T12)</f>
        <v>48</v>
      </c>
      <c r="V12" s="35">
        <v>232</v>
      </c>
      <c r="W12" s="36">
        <f>U12/V12</f>
        <v>0.20689655172413793</v>
      </c>
      <c r="X12" s="12" t="str">
        <f>IF(U12&gt;75%*V12,"Победитель",IF(U12&gt;50%*V12,"Призёр","Участник"))</f>
        <v>Участник</v>
      </c>
    </row>
    <row r="13" spans="1:24" x14ac:dyDescent="0.35">
      <c r="A13" s="33">
        <v>6</v>
      </c>
      <c r="B13" s="34" t="s">
        <v>28</v>
      </c>
      <c r="C13" s="13" t="s">
        <v>30</v>
      </c>
      <c r="D13" s="13" t="s">
        <v>31</v>
      </c>
      <c r="E13" s="13" t="s">
        <v>32</v>
      </c>
      <c r="F13" s="32" t="str">
        <f>LEFT(C13,1)</f>
        <v>Ш</v>
      </c>
      <c r="G13" s="32" t="str">
        <f>LEFT(D13,1)</f>
        <v>Н</v>
      </c>
      <c r="H13" s="32" t="str">
        <f>LEFT(E13,1)</f>
        <v>С</v>
      </c>
      <c r="I13" s="44" t="s">
        <v>33</v>
      </c>
      <c r="J13" s="31" t="s">
        <v>25</v>
      </c>
      <c r="K13" s="2">
        <v>7</v>
      </c>
      <c r="L13" s="39" t="s">
        <v>215</v>
      </c>
      <c r="M13" s="28" t="str">
        <f>CONCATENATE(B13,"-",F13,G13,H13,"-",I13)</f>
        <v>М-ШНС-21092006</v>
      </c>
      <c r="N13" s="11">
        <v>2</v>
      </c>
      <c r="O13" s="11">
        <v>0</v>
      </c>
      <c r="P13" s="11">
        <v>0</v>
      </c>
      <c r="Q13" s="11">
        <v>0</v>
      </c>
      <c r="R13" s="11">
        <v>23</v>
      </c>
      <c r="S13" s="11">
        <v>5</v>
      </c>
      <c r="T13" s="11"/>
      <c r="U13" s="30">
        <f>SUM(N13:T13)</f>
        <v>30</v>
      </c>
      <c r="V13" s="35">
        <v>232</v>
      </c>
      <c r="W13" s="36">
        <f>U13/V13</f>
        <v>0.12931034482758622</v>
      </c>
      <c r="X13" s="12" t="str">
        <f>IF(U13&gt;75%*V13,"Победитель",IF(U13&gt;50%*V13,"Призёр","Участник"))</f>
        <v>Участник</v>
      </c>
    </row>
    <row r="14" spans="1:24" x14ac:dyDescent="0.35">
      <c r="A14" s="33">
        <v>7</v>
      </c>
      <c r="B14" s="34" t="s">
        <v>12</v>
      </c>
      <c r="C14" s="34" t="s">
        <v>152</v>
      </c>
      <c r="D14" s="34" t="s">
        <v>124</v>
      </c>
      <c r="E14" s="34" t="s">
        <v>153</v>
      </c>
      <c r="F14" s="32" t="str">
        <f>LEFT(C14,1)</f>
        <v>З</v>
      </c>
      <c r="G14" s="32" t="str">
        <f>LEFT(D14,1)</f>
        <v>М</v>
      </c>
      <c r="H14" s="32" t="str">
        <f>LEFT(E14,1)</f>
        <v>Н</v>
      </c>
      <c r="I14" s="45" t="s">
        <v>154</v>
      </c>
      <c r="J14" s="34" t="s">
        <v>113</v>
      </c>
      <c r="K14" s="3">
        <v>7</v>
      </c>
      <c r="L14" s="15" t="s">
        <v>212</v>
      </c>
      <c r="M14" s="28" t="str">
        <f>CONCATENATE(B14,"-",F14,G14,H14,"-",I14)</f>
        <v>Ж-ЗМН-24112006</v>
      </c>
      <c r="N14" s="20">
        <v>8</v>
      </c>
      <c r="O14" s="20">
        <v>0</v>
      </c>
      <c r="P14" s="20">
        <v>0</v>
      </c>
      <c r="Q14" s="20">
        <v>0</v>
      </c>
      <c r="R14" s="20">
        <v>16</v>
      </c>
      <c r="S14" s="20">
        <v>1</v>
      </c>
      <c r="T14" s="20"/>
      <c r="U14" s="30">
        <f>SUM(N14:T14)</f>
        <v>25</v>
      </c>
      <c r="V14" s="35">
        <v>232</v>
      </c>
      <c r="W14" s="36">
        <f>U14/V14</f>
        <v>0.10775862068965517</v>
      </c>
      <c r="X14" s="12" t="str">
        <f>IF(U14&gt;75%*V14,"Победитель",IF(U14&gt;50%*V14,"Призёр","Участник"))</f>
        <v>Участник</v>
      </c>
    </row>
    <row r="15" spans="1:24" x14ac:dyDescent="0.35">
      <c r="A15" s="33">
        <v>8</v>
      </c>
      <c r="B15" s="34" t="s">
        <v>12</v>
      </c>
      <c r="C15" s="34" t="s">
        <v>135</v>
      </c>
      <c r="D15" s="34" t="s">
        <v>27</v>
      </c>
      <c r="E15" s="34" t="s">
        <v>23</v>
      </c>
      <c r="F15" s="32" t="str">
        <f>LEFT(C15,1)</f>
        <v>П</v>
      </c>
      <c r="G15" s="32" t="str">
        <f>LEFT(D15,1)</f>
        <v>Е</v>
      </c>
      <c r="H15" s="32" t="str">
        <f>LEFT(E15,1)</f>
        <v>А</v>
      </c>
      <c r="I15" s="45" t="s">
        <v>136</v>
      </c>
      <c r="J15" s="34" t="s">
        <v>113</v>
      </c>
      <c r="K15" s="3">
        <v>7</v>
      </c>
      <c r="L15" s="15" t="s">
        <v>202</v>
      </c>
      <c r="M15" s="28" t="str">
        <f>CONCATENATE(B15,"-",F15,G15,H15,"-",I15)</f>
        <v>Ж-ПЕА-05052006</v>
      </c>
      <c r="N15" s="20">
        <v>0</v>
      </c>
      <c r="O15" s="20">
        <v>0</v>
      </c>
      <c r="P15" s="20">
        <v>0</v>
      </c>
      <c r="Q15" s="20">
        <v>0</v>
      </c>
      <c r="R15" s="20">
        <v>24</v>
      </c>
      <c r="S15" s="20">
        <v>0</v>
      </c>
      <c r="T15" s="20"/>
      <c r="U15" s="30">
        <f>SUM(N15:T15)</f>
        <v>24</v>
      </c>
      <c r="V15" s="35">
        <v>232</v>
      </c>
      <c r="W15" s="36">
        <f>U15/V15</f>
        <v>0.10344827586206896</v>
      </c>
      <c r="X15" s="12" t="str">
        <f>IF(U15&gt;75%*V15,"Победитель",IF(U15&gt;50%*V15,"Призёр","Участник"))</f>
        <v>Участник</v>
      </c>
    </row>
    <row r="16" spans="1:24" x14ac:dyDescent="0.35">
      <c r="A16" s="33">
        <v>9</v>
      </c>
      <c r="B16" s="34" t="s">
        <v>12</v>
      </c>
      <c r="C16" s="13" t="s">
        <v>21</v>
      </c>
      <c r="D16" s="13" t="s">
        <v>22</v>
      </c>
      <c r="E16" s="13" t="s">
        <v>23</v>
      </c>
      <c r="F16" s="32" t="str">
        <f>LEFT(C16,1)</f>
        <v>Е</v>
      </c>
      <c r="G16" s="32" t="str">
        <f>LEFT(D16,1)</f>
        <v>В</v>
      </c>
      <c r="H16" s="32" t="str">
        <f>LEFT(E16,1)</f>
        <v>А</v>
      </c>
      <c r="I16" s="44" t="s">
        <v>24</v>
      </c>
      <c r="J16" s="31" t="s">
        <v>25</v>
      </c>
      <c r="K16" s="2">
        <v>7</v>
      </c>
      <c r="L16" s="27" t="s">
        <v>204</v>
      </c>
      <c r="M16" s="28" t="str">
        <f>CONCATENATE(B16,"-",F16,G16,H16,"-",I16)</f>
        <v>Ж-ЕВА-25042006</v>
      </c>
      <c r="N16" s="11">
        <v>0</v>
      </c>
      <c r="O16" s="11">
        <v>0</v>
      </c>
      <c r="P16" s="11">
        <v>0</v>
      </c>
      <c r="Q16" s="11">
        <v>0</v>
      </c>
      <c r="R16" s="11">
        <v>22</v>
      </c>
      <c r="S16" s="11">
        <v>1</v>
      </c>
      <c r="T16" s="11"/>
      <c r="U16" s="30">
        <f>SUM(N16:T16)</f>
        <v>23</v>
      </c>
      <c r="V16" s="35">
        <v>232</v>
      </c>
      <c r="W16" s="36">
        <f>U16/V16</f>
        <v>9.9137931034482762E-2</v>
      </c>
      <c r="X16" s="12" t="str">
        <f>IF(U16&gt;75%*V16,"Победитель",IF(U16&gt;50%*V16,"Призёр","Участник"))</f>
        <v>Участник</v>
      </c>
    </row>
    <row r="17" spans="1:24" x14ac:dyDescent="0.35">
      <c r="A17" s="33">
        <v>10</v>
      </c>
      <c r="B17" s="34" t="s">
        <v>12</v>
      </c>
      <c r="C17" s="56" t="s">
        <v>213</v>
      </c>
      <c r="D17" s="56" t="s">
        <v>67</v>
      </c>
      <c r="E17" s="56" t="s">
        <v>23</v>
      </c>
      <c r="F17" s="32" t="str">
        <f>LEFT(C17,1)</f>
        <v>Л</v>
      </c>
      <c r="G17" s="32" t="str">
        <f>LEFT(D17,1)</f>
        <v>М</v>
      </c>
      <c r="H17" s="32" t="str">
        <f>LEFT(E17,1)</f>
        <v>А</v>
      </c>
      <c r="I17" s="57">
        <v>28052006</v>
      </c>
      <c r="J17" s="27" t="s">
        <v>198</v>
      </c>
      <c r="K17" s="37">
        <v>7</v>
      </c>
      <c r="L17" s="27" t="s">
        <v>147</v>
      </c>
      <c r="M17" s="28" t="str">
        <f>CONCATENATE(B17,"-",F17,G17,H17,"-",I17)</f>
        <v>Ж-ЛМА-28052006</v>
      </c>
      <c r="N17" s="20">
        <v>0</v>
      </c>
      <c r="O17" s="20">
        <v>0</v>
      </c>
      <c r="P17" s="20">
        <v>0</v>
      </c>
      <c r="Q17" s="20">
        <v>0</v>
      </c>
      <c r="R17" s="20">
        <v>20</v>
      </c>
      <c r="S17" s="20">
        <v>3</v>
      </c>
      <c r="T17" s="20"/>
      <c r="U17" s="30">
        <f>SUM(N17:T17)</f>
        <v>23</v>
      </c>
      <c r="V17" s="35">
        <v>232</v>
      </c>
      <c r="W17" s="36">
        <f>U17/V17</f>
        <v>9.9137931034482762E-2</v>
      </c>
      <c r="X17" s="12" t="str">
        <f>IF(U17&gt;75%*V17,"Победитель",IF(U17&gt;50%*V17,"Призёр","Участник"))</f>
        <v>Участник</v>
      </c>
    </row>
    <row r="18" spans="1:24" x14ac:dyDescent="0.35">
      <c r="A18" s="33">
        <v>11</v>
      </c>
      <c r="B18" s="34" t="s">
        <v>12</v>
      </c>
      <c r="C18" s="34" t="s">
        <v>144</v>
      </c>
      <c r="D18" s="34" t="s">
        <v>111</v>
      </c>
      <c r="E18" s="34" t="s">
        <v>145</v>
      </c>
      <c r="F18" s="32" t="str">
        <f>LEFT(C18,1)</f>
        <v>А</v>
      </c>
      <c r="G18" s="32" t="str">
        <f>LEFT(D18,1)</f>
        <v>П</v>
      </c>
      <c r="H18" s="32" t="str">
        <f>LEFT(E18,1)</f>
        <v>Е</v>
      </c>
      <c r="I18" s="45" t="s">
        <v>146</v>
      </c>
      <c r="J18" s="34" t="s">
        <v>113</v>
      </c>
      <c r="K18" s="3">
        <v>7</v>
      </c>
      <c r="L18" s="15" t="s">
        <v>214</v>
      </c>
      <c r="M18" s="28" t="str">
        <f>CONCATENATE(B18,"-",F18,G18,H18,"-",I18)</f>
        <v>Ж-АПЕ-27032006</v>
      </c>
      <c r="N18" s="20">
        <v>0</v>
      </c>
      <c r="O18" s="20">
        <v>0</v>
      </c>
      <c r="P18" s="20">
        <v>0</v>
      </c>
      <c r="Q18" s="20">
        <v>0</v>
      </c>
      <c r="R18" s="20">
        <v>22</v>
      </c>
      <c r="S18" s="20">
        <v>0</v>
      </c>
      <c r="T18" s="20"/>
      <c r="U18" s="30">
        <f>SUM(N18:T18)</f>
        <v>22</v>
      </c>
      <c r="V18" s="35">
        <v>232</v>
      </c>
      <c r="W18" s="36">
        <f>U18/V18</f>
        <v>9.4827586206896547E-2</v>
      </c>
      <c r="X18" s="12" t="str">
        <f>IF(U18&gt;75%*V18,"Победитель",IF(U18&gt;50%*V18,"Призёр","Участник"))</f>
        <v>Участник</v>
      </c>
    </row>
    <row r="19" spans="1:24" x14ac:dyDescent="0.35">
      <c r="A19" s="33">
        <v>12</v>
      </c>
      <c r="B19" s="34" t="s">
        <v>28</v>
      </c>
      <c r="C19" s="13" t="s">
        <v>37</v>
      </c>
      <c r="D19" s="13" t="s">
        <v>38</v>
      </c>
      <c r="E19" s="13" t="s">
        <v>39</v>
      </c>
      <c r="F19" s="32" t="str">
        <f>LEFT(C19,1)</f>
        <v>Ф</v>
      </c>
      <c r="G19" s="32" t="str">
        <f>LEFT(D19,1)</f>
        <v>М</v>
      </c>
      <c r="H19" s="32" t="str">
        <f>LEFT(E19,1)</f>
        <v>Д</v>
      </c>
      <c r="I19" s="44" t="s">
        <v>40</v>
      </c>
      <c r="J19" s="31" t="s">
        <v>25</v>
      </c>
      <c r="K19" s="2">
        <v>7</v>
      </c>
      <c r="L19" s="39" t="s">
        <v>216</v>
      </c>
      <c r="M19" s="28" t="str">
        <f>CONCATENATE(B19,"-",F19,G19,H19,"-",I19)</f>
        <v>М-ФМД-05092006</v>
      </c>
      <c r="N19" s="11">
        <v>2</v>
      </c>
      <c r="O19" s="11">
        <v>0</v>
      </c>
      <c r="P19" s="11">
        <v>2</v>
      </c>
      <c r="Q19" s="11">
        <v>0</v>
      </c>
      <c r="R19" s="11">
        <v>14</v>
      </c>
      <c r="S19" s="11">
        <v>4</v>
      </c>
      <c r="T19" s="11"/>
      <c r="U19" s="30">
        <f>SUM(N19:T19)</f>
        <v>22</v>
      </c>
      <c r="V19" s="35">
        <v>232</v>
      </c>
      <c r="W19" s="36">
        <f>U19/V19</f>
        <v>9.4827586206896547E-2</v>
      </c>
      <c r="X19" s="12" t="str">
        <f>IF(U19&gt;75%*V19,"Победитель",IF(U19&gt;50%*V19,"Призёр","Участник"))</f>
        <v>Участник</v>
      </c>
    </row>
    <row r="20" spans="1:24" x14ac:dyDescent="0.35">
      <c r="A20" s="33">
        <v>13</v>
      </c>
      <c r="B20" s="34" t="s">
        <v>28</v>
      </c>
      <c r="C20" s="13" t="s">
        <v>34</v>
      </c>
      <c r="D20" s="13" t="s">
        <v>31</v>
      </c>
      <c r="E20" s="13" t="s">
        <v>35</v>
      </c>
      <c r="F20" s="32" t="str">
        <f>LEFT(C20,1)</f>
        <v>П</v>
      </c>
      <c r="G20" s="32" t="str">
        <f>LEFT(D20,1)</f>
        <v>Н</v>
      </c>
      <c r="H20" s="32" t="str">
        <f>LEFT(E20,1)</f>
        <v>А</v>
      </c>
      <c r="I20" s="60" t="s">
        <v>36</v>
      </c>
      <c r="J20" s="31" t="s">
        <v>25</v>
      </c>
      <c r="K20" s="2">
        <v>7</v>
      </c>
      <c r="L20" s="39" t="s">
        <v>41</v>
      </c>
      <c r="M20" s="28" t="str">
        <f>CONCATENATE(B20,"-",F20,G20,H20,"-",I20)</f>
        <v>М-ПНА-22102006</v>
      </c>
      <c r="N20" s="11">
        <v>0</v>
      </c>
      <c r="O20" s="11">
        <v>0</v>
      </c>
      <c r="P20" s="11">
        <v>0</v>
      </c>
      <c r="Q20" s="11">
        <v>0</v>
      </c>
      <c r="R20" s="11">
        <v>20</v>
      </c>
      <c r="S20" s="11">
        <v>0</v>
      </c>
      <c r="T20" s="11"/>
      <c r="U20" s="30">
        <f>SUM(N20:T20)</f>
        <v>20</v>
      </c>
      <c r="V20" s="35">
        <v>232</v>
      </c>
      <c r="W20" s="36">
        <f>U20/V20</f>
        <v>8.6206896551724144E-2</v>
      </c>
      <c r="X20" s="12" t="str">
        <f>IF(U20&gt;75%*V20,"Победитель",IF(U20&gt;50%*V20,"Призёр","Участник"))</f>
        <v>Участник</v>
      </c>
    </row>
    <row r="21" spans="1:24" x14ac:dyDescent="0.35">
      <c r="A21" s="33">
        <v>14</v>
      </c>
      <c r="B21" s="34" t="s">
        <v>12</v>
      </c>
      <c r="C21" s="34" t="s">
        <v>132</v>
      </c>
      <c r="D21" s="34" t="s">
        <v>133</v>
      </c>
      <c r="E21" s="34" t="s">
        <v>95</v>
      </c>
      <c r="F21" s="32" t="str">
        <f>LEFT(C21,1)</f>
        <v>К</v>
      </c>
      <c r="G21" s="32" t="str">
        <f>LEFT(D21,1)</f>
        <v>В</v>
      </c>
      <c r="H21" s="32" t="str">
        <f>LEFT(E21,1)</f>
        <v>В</v>
      </c>
      <c r="I21" s="45" t="s">
        <v>134</v>
      </c>
      <c r="J21" s="34" t="s">
        <v>113</v>
      </c>
      <c r="K21" s="3">
        <v>7</v>
      </c>
      <c r="L21" s="15" t="s">
        <v>158</v>
      </c>
      <c r="M21" s="28" t="str">
        <f>CONCATENATE(B21,"-",F21,G21,H21,"-",I21)</f>
        <v>Ж-КВВ-28042006</v>
      </c>
      <c r="N21" s="20">
        <v>0</v>
      </c>
      <c r="O21" s="20">
        <v>0</v>
      </c>
      <c r="P21" s="20">
        <v>0</v>
      </c>
      <c r="Q21" s="20">
        <v>0</v>
      </c>
      <c r="R21" s="20">
        <v>14</v>
      </c>
      <c r="S21" s="20">
        <v>6</v>
      </c>
      <c r="T21" s="20"/>
      <c r="U21" s="30">
        <f>SUM(N21:T21)</f>
        <v>20</v>
      </c>
      <c r="V21" s="35">
        <v>232</v>
      </c>
      <c r="W21" s="36">
        <f>U21/V21</f>
        <v>8.6206896551724144E-2</v>
      </c>
      <c r="X21" s="12" t="str">
        <f>IF(U21&gt;75%*V21,"Победитель",IF(U21&gt;50%*V21,"Призёр","Участник"))</f>
        <v>Участник</v>
      </c>
    </row>
    <row r="22" spans="1:24" x14ac:dyDescent="0.35">
      <c r="A22" s="33">
        <v>15</v>
      </c>
      <c r="B22" s="34" t="s">
        <v>28</v>
      </c>
      <c r="C22" s="13" t="s">
        <v>174</v>
      </c>
      <c r="D22" s="13" t="s">
        <v>175</v>
      </c>
      <c r="E22" s="13" t="s">
        <v>39</v>
      </c>
      <c r="F22" s="32" t="str">
        <f>LEFT(C22,1)</f>
        <v>Р</v>
      </c>
      <c r="G22" s="32" t="str">
        <f>LEFT(D22,1)</f>
        <v>Е</v>
      </c>
      <c r="H22" s="32" t="str">
        <f>LEFT(E22,1)</f>
        <v>Д</v>
      </c>
      <c r="I22" s="44" t="s">
        <v>33</v>
      </c>
      <c r="J22" s="31" t="s">
        <v>171</v>
      </c>
      <c r="K22" s="23">
        <v>7</v>
      </c>
      <c r="L22" s="40" t="s">
        <v>218</v>
      </c>
      <c r="M22" s="28" t="str">
        <f>CONCATENATE(B22,"-",F22,G22,H22,"-",I22)</f>
        <v>М-РЕД-21092006</v>
      </c>
      <c r="N22" s="20">
        <v>0</v>
      </c>
      <c r="O22" s="20">
        <v>0</v>
      </c>
      <c r="P22" s="20">
        <v>0</v>
      </c>
      <c r="Q22" s="20">
        <v>0</v>
      </c>
      <c r="R22" s="20">
        <v>9</v>
      </c>
      <c r="S22" s="20">
        <v>8</v>
      </c>
      <c r="T22" s="20"/>
      <c r="U22" s="30">
        <f>SUM(N22:T22)</f>
        <v>17</v>
      </c>
      <c r="V22" s="35">
        <v>232</v>
      </c>
      <c r="W22" s="36">
        <f>U22/V22</f>
        <v>7.3275862068965511E-2</v>
      </c>
      <c r="X22" s="12" t="str">
        <f>IF(U22&gt;75%*V22,"Победитель",IF(U22&gt;50%*V22,"Призёр","Участник"))</f>
        <v>Участник</v>
      </c>
    </row>
    <row r="23" spans="1:24" x14ac:dyDescent="0.35">
      <c r="A23" s="33">
        <v>16</v>
      </c>
      <c r="B23" s="34" t="s">
        <v>12</v>
      </c>
      <c r="C23" s="13" t="s">
        <v>172</v>
      </c>
      <c r="D23" s="13" t="s">
        <v>173</v>
      </c>
      <c r="E23" s="13" t="s">
        <v>118</v>
      </c>
      <c r="F23" s="32" t="str">
        <f>LEFT(C23,1)</f>
        <v>П</v>
      </c>
      <c r="G23" s="32" t="str">
        <f>LEFT(D23,1)</f>
        <v>А</v>
      </c>
      <c r="H23" s="32" t="str">
        <f>LEFT(E23,1)</f>
        <v>И</v>
      </c>
      <c r="I23" s="44" t="s">
        <v>184</v>
      </c>
      <c r="J23" s="31" t="s">
        <v>171</v>
      </c>
      <c r="K23" s="23">
        <v>7</v>
      </c>
      <c r="L23" s="40" t="s">
        <v>217</v>
      </c>
      <c r="M23" s="28" t="str">
        <f>CONCATENATE(B23,"-",F23,G23,H23,"-",I23)</f>
        <v>Ж-ПАИ-21102006</v>
      </c>
      <c r="N23" s="20">
        <v>2</v>
      </c>
      <c r="O23" s="20">
        <v>0</v>
      </c>
      <c r="P23" s="20">
        <v>10</v>
      </c>
      <c r="Q23" s="20">
        <v>1</v>
      </c>
      <c r="R23" s="20">
        <v>1</v>
      </c>
      <c r="S23" s="20">
        <v>0</v>
      </c>
      <c r="T23" s="20"/>
      <c r="U23" s="30">
        <f>SUM(N23:T23)</f>
        <v>14</v>
      </c>
      <c r="V23" s="35">
        <v>232</v>
      </c>
      <c r="W23" s="36">
        <f>U23/V23</f>
        <v>6.0344827586206899E-2</v>
      </c>
      <c r="X23" s="12" t="str">
        <f>IF(U23&gt;75%*V23,"Победитель",IF(U23&gt;50%*V23,"Призёр","Участник"))</f>
        <v>Участник</v>
      </c>
    </row>
    <row r="24" spans="1:24" x14ac:dyDescent="0.35">
      <c r="A24" s="33">
        <v>17</v>
      </c>
      <c r="B24" s="34" t="s">
        <v>12</v>
      </c>
      <c r="C24" s="34" t="s">
        <v>141</v>
      </c>
      <c r="D24" s="34" t="s">
        <v>142</v>
      </c>
      <c r="E24" s="34" t="s">
        <v>143</v>
      </c>
      <c r="F24" s="32" t="str">
        <f>LEFT(C24,1)</f>
        <v>Щ</v>
      </c>
      <c r="G24" s="32" t="str">
        <f>LEFT(D24,1)</f>
        <v>Д</v>
      </c>
      <c r="H24" s="32" t="str">
        <f>LEFT(E24,1)</f>
        <v>Д</v>
      </c>
      <c r="I24" s="45">
        <v>17112006</v>
      </c>
      <c r="J24" s="34" t="s">
        <v>113</v>
      </c>
      <c r="K24" s="3">
        <v>7</v>
      </c>
      <c r="L24" s="15" t="s">
        <v>200</v>
      </c>
      <c r="M24" s="28" t="str">
        <f>CONCATENATE(B24,"-",F24,G24,H24,"-",I24)</f>
        <v>Ж-ЩДД-17112006</v>
      </c>
      <c r="N24" s="20">
        <v>2</v>
      </c>
      <c r="O24" s="20">
        <v>0</v>
      </c>
      <c r="P24" s="20">
        <v>0</v>
      </c>
      <c r="Q24" s="20">
        <v>0</v>
      </c>
      <c r="R24" s="20">
        <v>1</v>
      </c>
      <c r="S24" s="20">
        <v>10</v>
      </c>
      <c r="T24" s="20"/>
      <c r="U24" s="30">
        <f>SUM(N24:T24)</f>
        <v>13</v>
      </c>
      <c r="V24" s="35">
        <v>232</v>
      </c>
      <c r="W24" s="36">
        <f>U24/V24</f>
        <v>5.6034482758620691E-2</v>
      </c>
      <c r="X24" s="12" t="str">
        <f>IF(U24&gt;75%*V24,"Победитель",IF(U24&gt;50%*V24,"Призёр","Участник"))</f>
        <v>Участник</v>
      </c>
    </row>
    <row r="25" spans="1:24" x14ac:dyDescent="0.35">
      <c r="A25" s="33">
        <v>18</v>
      </c>
      <c r="B25" s="34" t="s">
        <v>12</v>
      </c>
      <c r="C25" s="56" t="s">
        <v>148</v>
      </c>
      <c r="D25" s="56" t="s">
        <v>22</v>
      </c>
      <c r="E25" s="56" t="s">
        <v>47</v>
      </c>
      <c r="F25" s="32" t="str">
        <f>LEFT(C25,1)</f>
        <v>Е</v>
      </c>
      <c r="G25" s="32" t="str">
        <f>LEFT(D25,1)</f>
        <v>В</v>
      </c>
      <c r="H25" s="32" t="str">
        <f>LEFT(E25,1)</f>
        <v>Ю</v>
      </c>
      <c r="I25" s="57">
        <v>13092006</v>
      </c>
      <c r="J25" s="27" t="s">
        <v>198</v>
      </c>
      <c r="K25" s="37">
        <v>7</v>
      </c>
      <c r="L25" s="27" t="s">
        <v>220</v>
      </c>
      <c r="M25" s="28" t="str">
        <f>CONCATENATE(B25,"-",F25,G25,H25,"-",I25)</f>
        <v>Ж-ЕВЮ-13092006</v>
      </c>
      <c r="N25" s="20">
        <v>0</v>
      </c>
      <c r="O25" s="20">
        <v>0</v>
      </c>
      <c r="P25" s="20">
        <v>0</v>
      </c>
      <c r="Q25" s="20">
        <v>0</v>
      </c>
      <c r="R25" s="20">
        <v>10</v>
      </c>
      <c r="S25" s="20">
        <v>0</v>
      </c>
      <c r="T25" s="20"/>
      <c r="U25" s="30">
        <f>SUM(N25:T25)</f>
        <v>10</v>
      </c>
      <c r="V25" s="35">
        <v>232</v>
      </c>
      <c r="W25" s="36">
        <f>U25/V25</f>
        <v>4.3103448275862072E-2</v>
      </c>
      <c r="X25" s="12" t="str">
        <f>IF(U25&gt;75%*V25,"Победитель",IF(U25&gt;50%*V25,"Призёр","Участник"))</f>
        <v>Участник</v>
      </c>
    </row>
    <row r="26" spans="1:24" x14ac:dyDescent="0.35">
      <c r="A26" s="33">
        <v>19</v>
      </c>
      <c r="B26" s="34" t="s">
        <v>12</v>
      </c>
      <c r="C26" s="13" t="s">
        <v>176</v>
      </c>
      <c r="D26" s="13" t="s">
        <v>177</v>
      </c>
      <c r="E26" s="13" t="s">
        <v>95</v>
      </c>
      <c r="F26" s="32" t="str">
        <f>LEFT(C26,1)</f>
        <v>С</v>
      </c>
      <c r="G26" s="32" t="str">
        <f>LEFT(D26,1)</f>
        <v>У</v>
      </c>
      <c r="H26" s="32" t="str">
        <f>LEFT(E26,1)</f>
        <v>В</v>
      </c>
      <c r="I26" s="44" t="s">
        <v>185</v>
      </c>
      <c r="J26" s="31" t="s">
        <v>171</v>
      </c>
      <c r="K26" s="23">
        <v>7</v>
      </c>
      <c r="L26" s="40" t="s">
        <v>219</v>
      </c>
      <c r="M26" s="28" t="str">
        <f>CONCATENATE(B26,"-",F26,G26,H26,"-",I26)</f>
        <v>Ж-СУВ-14072006</v>
      </c>
      <c r="N26" s="20">
        <v>0</v>
      </c>
      <c r="O26" s="20">
        <v>0</v>
      </c>
      <c r="P26" s="20">
        <v>0</v>
      </c>
      <c r="Q26" s="20">
        <v>2</v>
      </c>
      <c r="R26" s="20">
        <v>6</v>
      </c>
      <c r="S26" s="20">
        <v>0</v>
      </c>
      <c r="T26" s="20"/>
      <c r="U26" s="30">
        <f>SUM(N26:T26)</f>
        <v>8</v>
      </c>
      <c r="V26" s="35">
        <v>232</v>
      </c>
      <c r="W26" s="36">
        <f>U26/V26</f>
        <v>3.4482758620689655E-2</v>
      </c>
      <c r="X26" s="12" t="str">
        <f>IF(U26&gt;75%*V26,"Победитель",IF(U26&gt;50%*V26,"Призёр","Участник"))</f>
        <v>Участник</v>
      </c>
    </row>
    <row r="27" spans="1:24" x14ac:dyDescent="0.35">
      <c r="A27" s="33">
        <v>20</v>
      </c>
      <c r="B27" s="23" t="s">
        <v>28</v>
      </c>
      <c r="C27" s="10" t="s">
        <v>193</v>
      </c>
      <c r="D27" s="10" t="s">
        <v>83</v>
      </c>
      <c r="E27" s="10" t="s">
        <v>194</v>
      </c>
      <c r="F27" s="32" t="str">
        <f>LEFT(C27,1)</f>
        <v>М</v>
      </c>
      <c r="G27" s="32" t="str">
        <f>LEFT(D27,1)</f>
        <v>И</v>
      </c>
      <c r="H27" s="32" t="str">
        <f>LEFT(E27,1)</f>
        <v>В</v>
      </c>
      <c r="I27" s="52" t="s">
        <v>195</v>
      </c>
      <c r="J27" s="5" t="s">
        <v>189</v>
      </c>
      <c r="K27" s="23">
        <v>7</v>
      </c>
      <c r="L27" s="14" t="s">
        <v>203</v>
      </c>
      <c r="M27" s="28" t="str">
        <f>CONCATENATE(B27,"-",F27,G27,H27,"-",I27)</f>
        <v>М-МИВ-04072006</v>
      </c>
      <c r="N27" s="20">
        <v>0</v>
      </c>
      <c r="O27" s="20">
        <v>0</v>
      </c>
      <c r="P27" s="20">
        <v>0</v>
      </c>
      <c r="Q27" s="20">
        <v>0</v>
      </c>
      <c r="R27" s="20">
        <v>8</v>
      </c>
      <c r="S27" s="20">
        <v>0</v>
      </c>
      <c r="T27" s="20"/>
      <c r="U27" s="30">
        <f>SUM(N27:T27)</f>
        <v>8</v>
      </c>
      <c r="V27" s="35">
        <v>232</v>
      </c>
      <c r="W27" s="36">
        <f>U27/V27</f>
        <v>3.4482758620689655E-2</v>
      </c>
      <c r="X27" s="12" t="str">
        <f>IF(U27&gt;75%*V27,"Победитель",IF(U27&gt;50%*V27,"Призёр","Участник"))</f>
        <v>Участник</v>
      </c>
    </row>
    <row r="28" spans="1:24" x14ac:dyDescent="0.35">
      <c r="A28" s="33">
        <v>21</v>
      </c>
      <c r="B28" s="23" t="s">
        <v>28</v>
      </c>
      <c r="C28" s="10" t="s">
        <v>190</v>
      </c>
      <c r="D28" s="10" t="s">
        <v>191</v>
      </c>
      <c r="E28" s="10" t="s">
        <v>32</v>
      </c>
      <c r="F28" s="32" t="str">
        <f>LEFT(C28,1)</f>
        <v>К</v>
      </c>
      <c r="G28" s="32" t="str">
        <f>LEFT(D28,1)</f>
        <v>П</v>
      </c>
      <c r="H28" s="32" t="str">
        <f>LEFT(E28,1)</f>
        <v>С</v>
      </c>
      <c r="I28" s="52" t="s">
        <v>192</v>
      </c>
      <c r="J28" s="5" t="s">
        <v>189</v>
      </c>
      <c r="K28" s="23">
        <v>7</v>
      </c>
      <c r="L28" s="40" t="s">
        <v>156</v>
      </c>
      <c r="M28" s="28" t="str">
        <f>CONCATENATE(B28,"-",F28,G28,H28,"-",I28)</f>
        <v>М-КПС-22022006</v>
      </c>
      <c r="N28" s="20">
        <v>2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/>
      <c r="U28" s="30">
        <f>SUM(N28:T28)</f>
        <v>2</v>
      </c>
      <c r="V28" s="35">
        <v>232</v>
      </c>
      <c r="W28" s="36">
        <f>U28/V28</f>
        <v>8.6206896551724137E-3</v>
      </c>
      <c r="X28" s="12" t="str">
        <f>IF(U28&gt;75%*V28,"Победитель",IF(U28&gt;50%*V28,"Призёр","Участник"))</f>
        <v>Участник</v>
      </c>
    </row>
  </sheetData>
  <sheetProtection password="CF7A" sheet="1" objects="1" scenarios="1"/>
  <mergeCells count="25">
    <mergeCell ref="V5:V7"/>
    <mergeCell ref="W5:W7"/>
    <mergeCell ref="X5:X7"/>
    <mergeCell ref="N6:N7"/>
    <mergeCell ref="O6:O7"/>
    <mergeCell ref="P6:P7"/>
    <mergeCell ref="Q6:Q7"/>
    <mergeCell ref="R6:R7"/>
    <mergeCell ref="S6:S7"/>
    <mergeCell ref="T6:T7"/>
    <mergeCell ref="K5:K7"/>
    <mergeCell ref="L5:L7"/>
    <mergeCell ref="M5:M7"/>
    <mergeCell ref="N5:T5"/>
    <mergeCell ref="U5:U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"/>
  <sheetViews>
    <sheetView zoomScale="70" zoomScaleNormal="70" workbookViewId="0">
      <selection activeCell="A8" sqref="A8:A17"/>
    </sheetView>
  </sheetViews>
  <sheetFormatPr defaultColWidth="9.109375" defaultRowHeight="18" x14ac:dyDescent="0.35"/>
  <cols>
    <col min="1" max="1" width="7.44140625" style="21" customWidth="1"/>
    <col min="2" max="2" width="6.88671875" style="22" customWidth="1"/>
    <col min="3" max="3" width="20.33203125" style="22" hidden="1" customWidth="1"/>
    <col min="4" max="4" width="18" style="22" hidden="1" customWidth="1"/>
    <col min="5" max="5" width="22.109375" style="22" hidden="1" customWidth="1"/>
    <col min="6" max="8" width="4.109375" style="22" hidden="1" customWidth="1"/>
    <col min="9" max="9" width="14.109375" style="49" hidden="1" customWidth="1"/>
    <col min="10" max="10" width="24.5546875" style="22" customWidth="1"/>
    <col min="11" max="11" width="8.109375" style="4" customWidth="1"/>
    <col min="12" max="12" width="9.44140625" style="42" hidden="1" customWidth="1"/>
    <col min="13" max="13" width="22.33203125" style="21" customWidth="1"/>
    <col min="14" max="14" width="6.109375" style="19" customWidth="1"/>
    <col min="15" max="20" width="6" style="19" customWidth="1"/>
    <col min="21" max="21" width="10.109375" style="29" customWidth="1"/>
    <col min="22" max="22" width="10" style="26" customWidth="1"/>
    <col min="23" max="23" width="10" style="21" customWidth="1"/>
    <col min="24" max="24" width="12.5546875" style="29" customWidth="1"/>
    <col min="25" max="16384" width="9.109375" style="17"/>
  </cols>
  <sheetData>
    <row r="1" spans="1:24" s="66" customFormat="1" x14ac:dyDescent="0.35">
      <c r="I1" s="43"/>
      <c r="K1" s="1"/>
      <c r="L1" s="38"/>
      <c r="U1" s="25"/>
      <c r="X1" s="25"/>
    </row>
    <row r="2" spans="1:24" s="66" customFormat="1" x14ac:dyDescent="0.35">
      <c r="I2" s="43"/>
      <c r="K2" s="1"/>
      <c r="L2" s="38"/>
      <c r="U2" s="25"/>
      <c r="X2" s="25"/>
    </row>
    <row r="3" spans="1:24" s="66" customFormat="1" x14ac:dyDescent="0.35">
      <c r="A3" s="66" t="s">
        <v>257</v>
      </c>
      <c r="I3" s="43"/>
      <c r="K3" s="1"/>
      <c r="L3" s="38"/>
      <c r="U3" s="25"/>
      <c r="X3" s="25"/>
    </row>
    <row r="4" spans="1:24" s="66" customFormat="1" x14ac:dyDescent="0.35">
      <c r="A4" s="63" t="s">
        <v>211</v>
      </c>
      <c r="B4" s="64"/>
      <c r="C4" s="64"/>
      <c r="D4" s="64"/>
      <c r="I4" s="43"/>
      <c r="K4" s="1"/>
      <c r="L4" s="38"/>
      <c r="U4" s="25"/>
      <c r="X4" s="25"/>
    </row>
    <row r="5" spans="1:24" s="18" customFormat="1" ht="22.5" customHeight="1" x14ac:dyDescent="0.3">
      <c r="A5" s="67" t="s">
        <v>0</v>
      </c>
      <c r="B5" s="67" t="s">
        <v>10</v>
      </c>
      <c r="C5" s="67" t="s">
        <v>1</v>
      </c>
      <c r="D5" s="67" t="s">
        <v>2</v>
      </c>
      <c r="E5" s="67" t="s">
        <v>3</v>
      </c>
      <c r="F5" s="67"/>
      <c r="G5" s="67"/>
      <c r="H5" s="67"/>
      <c r="I5" s="67" t="s">
        <v>9</v>
      </c>
      <c r="J5" s="67" t="s">
        <v>4</v>
      </c>
      <c r="K5" s="73" t="s">
        <v>5</v>
      </c>
      <c r="L5" s="76" t="s">
        <v>6</v>
      </c>
      <c r="M5" s="67" t="s">
        <v>11</v>
      </c>
      <c r="N5" s="79" t="s">
        <v>19</v>
      </c>
      <c r="O5" s="80"/>
      <c r="P5" s="80"/>
      <c r="Q5" s="80"/>
      <c r="R5" s="80"/>
      <c r="S5" s="80"/>
      <c r="T5" s="80"/>
      <c r="U5" s="70" t="s">
        <v>8</v>
      </c>
      <c r="V5" s="67" t="s">
        <v>7</v>
      </c>
      <c r="W5" s="67" t="s">
        <v>20</v>
      </c>
      <c r="X5" s="70" t="s">
        <v>13</v>
      </c>
    </row>
    <row r="6" spans="1:24" s="18" customFormat="1" ht="16.5" customHeigh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74"/>
      <c r="L6" s="77"/>
      <c r="M6" s="68"/>
      <c r="N6" s="67" t="s">
        <v>14</v>
      </c>
      <c r="O6" s="67" t="s">
        <v>15</v>
      </c>
      <c r="P6" s="67" t="s">
        <v>16</v>
      </c>
      <c r="Q6" s="67" t="s">
        <v>17</v>
      </c>
      <c r="R6" s="67" t="s">
        <v>18</v>
      </c>
      <c r="S6" s="67" t="s">
        <v>255</v>
      </c>
      <c r="T6" s="67" t="s">
        <v>256</v>
      </c>
      <c r="U6" s="71"/>
      <c r="V6" s="68"/>
      <c r="W6" s="68"/>
      <c r="X6" s="71"/>
    </row>
    <row r="7" spans="1:24" s="18" customForma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75"/>
      <c r="L7" s="78"/>
      <c r="M7" s="69"/>
      <c r="N7" s="69"/>
      <c r="O7" s="69"/>
      <c r="P7" s="69"/>
      <c r="Q7" s="69"/>
      <c r="R7" s="69"/>
      <c r="S7" s="69"/>
      <c r="T7" s="69"/>
      <c r="U7" s="72"/>
      <c r="V7" s="69"/>
      <c r="W7" s="69"/>
      <c r="X7" s="72"/>
    </row>
    <row r="8" spans="1:24" x14ac:dyDescent="0.35">
      <c r="A8" s="33">
        <v>1</v>
      </c>
      <c r="B8" s="34" t="s">
        <v>12</v>
      </c>
      <c r="C8" s="56" t="s">
        <v>206</v>
      </c>
      <c r="D8" s="56" t="s">
        <v>207</v>
      </c>
      <c r="E8" s="56" t="s">
        <v>100</v>
      </c>
      <c r="F8" s="32" t="str">
        <f>LEFT(C8,1)</f>
        <v>З</v>
      </c>
      <c r="G8" s="32" t="str">
        <f>LEFT(D8,1)</f>
        <v>К</v>
      </c>
      <c r="H8" s="32" t="str">
        <f>LEFT(E8,1)</f>
        <v>С</v>
      </c>
      <c r="I8" s="57">
        <v>9082005</v>
      </c>
      <c r="J8" s="27" t="s">
        <v>198</v>
      </c>
      <c r="K8" s="34">
        <v>8</v>
      </c>
      <c r="L8" s="40" t="s">
        <v>233</v>
      </c>
      <c r="M8" s="28" t="str">
        <f>CONCATENATE(B8,"-",F8,G8,H8,"-",I8)</f>
        <v>Ж-ЗКС-9082005</v>
      </c>
      <c r="N8" s="20">
        <v>0</v>
      </c>
      <c r="O8" s="20">
        <v>0</v>
      </c>
      <c r="P8" s="20">
        <v>22</v>
      </c>
      <c r="Q8" s="20">
        <v>0</v>
      </c>
      <c r="R8" s="20">
        <v>24</v>
      </c>
      <c r="S8" s="20">
        <v>6</v>
      </c>
      <c r="T8" s="20"/>
      <c r="U8" s="30">
        <f>SUM(N8:T8)</f>
        <v>52</v>
      </c>
      <c r="V8" s="35">
        <v>232</v>
      </c>
      <c r="W8" s="36">
        <f>U8/V8</f>
        <v>0.22413793103448276</v>
      </c>
      <c r="X8" s="12" t="str">
        <f>IF(U8&gt;75%*V8,"Победитель",IF(U8&gt;50%*V8,"Призёр","Участник"))</f>
        <v>Участник</v>
      </c>
    </row>
    <row r="9" spans="1:24" x14ac:dyDescent="0.35">
      <c r="A9" s="33">
        <v>2</v>
      </c>
      <c r="B9" s="34" t="s">
        <v>12</v>
      </c>
      <c r="C9" s="34" t="s">
        <v>110</v>
      </c>
      <c r="D9" s="34" t="s">
        <v>111</v>
      </c>
      <c r="E9" s="34" t="s">
        <v>23</v>
      </c>
      <c r="F9" s="32" t="str">
        <f>LEFT(C9,1)</f>
        <v>К</v>
      </c>
      <c r="G9" s="32" t="str">
        <f>LEFT(D9,1)</f>
        <v>П</v>
      </c>
      <c r="H9" s="32" t="str">
        <f>LEFT(E9,1)</f>
        <v>А</v>
      </c>
      <c r="I9" s="45" t="s">
        <v>112</v>
      </c>
      <c r="J9" s="34" t="s">
        <v>113</v>
      </c>
      <c r="K9" s="3">
        <v>8</v>
      </c>
      <c r="L9" s="15" t="s">
        <v>232</v>
      </c>
      <c r="M9" s="28" t="str">
        <f>CONCATENATE(B9,"-",F9,G9,H9,"-",I9)</f>
        <v>Ж-КПА-11022006</v>
      </c>
      <c r="N9" s="20">
        <v>6</v>
      </c>
      <c r="O9" s="20">
        <v>4</v>
      </c>
      <c r="P9" s="20">
        <v>14</v>
      </c>
      <c r="Q9" s="20">
        <v>0</v>
      </c>
      <c r="R9" s="20">
        <v>26</v>
      </c>
      <c r="S9" s="20">
        <v>0</v>
      </c>
      <c r="T9" s="20"/>
      <c r="U9" s="30">
        <f>SUM(N9:T9)</f>
        <v>50</v>
      </c>
      <c r="V9" s="35">
        <v>232</v>
      </c>
      <c r="W9" s="36">
        <f>U9/V9</f>
        <v>0.21551724137931033</v>
      </c>
      <c r="X9" s="12" t="str">
        <f>IF(U9&gt;75%*V9,"Победитель",IF(U9&gt;50%*V9,"Призёр","Участник"))</f>
        <v>Участник</v>
      </c>
    </row>
    <row r="10" spans="1:24" x14ac:dyDescent="0.35">
      <c r="A10" s="33">
        <v>3</v>
      </c>
      <c r="B10" s="34" t="s">
        <v>28</v>
      </c>
      <c r="C10" s="34" t="s">
        <v>121</v>
      </c>
      <c r="D10" s="34" t="s">
        <v>122</v>
      </c>
      <c r="E10" s="34" t="s">
        <v>115</v>
      </c>
      <c r="F10" s="32" t="str">
        <f>LEFT(C10,1)</f>
        <v>В</v>
      </c>
      <c r="G10" s="32" t="str">
        <f>LEFT(D10,1)</f>
        <v>В</v>
      </c>
      <c r="H10" s="32" t="str">
        <f>LEFT(E10,1)</f>
        <v>М</v>
      </c>
      <c r="I10" s="45" t="s">
        <v>123</v>
      </c>
      <c r="J10" s="34" t="s">
        <v>113</v>
      </c>
      <c r="K10" s="3">
        <v>8</v>
      </c>
      <c r="L10" s="15" t="s">
        <v>224</v>
      </c>
      <c r="M10" s="28" t="str">
        <f>CONCATENATE(B10,"-",F10,G10,H10,"-",I10)</f>
        <v>М-ВВМ-01092005</v>
      </c>
      <c r="N10" s="20">
        <v>8</v>
      </c>
      <c r="O10" s="20">
        <v>6</v>
      </c>
      <c r="P10" s="20">
        <v>12</v>
      </c>
      <c r="Q10" s="20">
        <v>0</v>
      </c>
      <c r="R10" s="20">
        <v>23</v>
      </c>
      <c r="S10" s="20">
        <v>1</v>
      </c>
      <c r="T10" s="20"/>
      <c r="U10" s="30">
        <f>SUM(N10:T10)</f>
        <v>50</v>
      </c>
      <c r="V10" s="35">
        <v>232</v>
      </c>
      <c r="W10" s="36">
        <f>U10/V10</f>
        <v>0.21551724137931033</v>
      </c>
      <c r="X10" s="12" t="str">
        <f>IF(U10&gt;75%*V10,"Победитель",IF(U10&gt;50%*V10,"Призёр","Участник"))</f>
        <v>Участник</v>
      </c>
    </row>
    <row r="11" spans="1:24" x14ac:dyDescent="0.35">
      <c r="A11" s="33">
        <v>4</v>
      </c>
      <c r="B11" s="34" t="s">
        <v>12</v>
      </c>
      <c r="C11" s="56" t="s">
        <v>208</v>
      </c>
      <c r="D11" s="56" t="s">
        <v>199</v>
      </c>
      <c r="E11" s="56" t="s">
        <v>100</v>
      </c>
      <c r="F11" s="32" t="str">
        <f>LEFT(C11,1)</f>
        <v>К</v>
      </c>
      <c r="G11" s="32" t="str">
        <f>LEFT(D11,1)</f>
        <v>Е</v>
      </c>
      <c r="H11" s="32" t="str">
        <f>LEFT(E11,1)</f>
        <v>С</v>
      </c>
      <c r="I11" s="57">
        <v>12042005</v>
      </c>
      <c r="J11" s="27" t="s">
        <v>198</v>
      </c>
      <c r="K11" s="34">
        <v>8</v>
      </c>
      <c r="L11" s="40" t="s">
        <v>237</v>
      </c>
      <c r="M11" s="28" t="str">
        <f>CONCATENATE(B11,"-",F11,G11,H11,"-",I11)</f>
        <v>Ж-КЕС-12042005</v>
      </c>
      <c r="N11" s="20">
        <v>0</v>
      </c>
      <c r="O11" s="20">
        <v>0</v>
      </c>
      <c r="P11" s="20">
        <v>22</v>
      </c>
      <c r="Q11" s="20">
        <v>0</v>
      </c>
      <c r="R11" s="20">
        <v>24</v>
      </c>
      <c r="S11" s="20">
        <v>3</v>
      </c>
      <c r="T11" s="20"/>
      <c r="U11" s="30">
        <f>SUM(N11:T11)</f>
        <v>49</v>
      </c>
      <c r="V11" s="35">
        <v>232</v>
      </c>
      <c r="W11" s="36">
        <f>U11/V11</f>
        <v>0.21120689655172414</v>
      </c>
      <c r="X11" s="12" t="str">
        <f>IF(U11&gt;75%*V11,"Победитель",IF(U11&gt;50%*V11,"Призёр","Участник"))</f>
        <v>Участник</v>
      </c>
    </row>
    <row r="12" spans="1:24" x14ac:dyDescent="0.35">
      <c r="A12" s="33">
        <v>5</v>
      </c>
      <c r="B12" s="34" t="s">
        <v>12</v>
      </c>
      <c r="C12" s="34" t="s">
        <v>125</v>
      </c>
      <c r="D12" s="34" t="s">
        <v>126</v>
      </c>
      <c r="E12" s="34" t="s">
        <v>100</v>
      </c>
      <c r="F12" s="32" t="str">
        <f>LEFT(C12,1)</f>
        <v>А</v>
      </c>
      <c r="G12" s="32" t="str">
        <f>LEFT(D12,1)</f>
        <v>К</v>
      </c>
      <c r="H12" s="32" t="str">
        <f>LEFT(E12,1)</f>
        <v>С</v>
      </c>
      <c r="I12" s="45" t="s">
        <v>127</v>
      </c>
      <c r="J12" s="34" t="s">
        <v>113</v>
      </c>
      <c r="K12" s="3">
        <v>8</v>
      </c>
      <c r="L12" s="15" t="s">
        <v>223</v>
      </c>
      <c r="M12" s="28" t="str">
        <f>CONCATENATE(B12,"-",F12,G12,H12,"-",I12)</f>
        <v>Ж-АКС-07122005</v>
      </c>
      <c r="N12" s="20">
        <v>6</v>
      </c>
      <c r="O12" s="20">
        <v>11</v>
      </c>
      <c r="P12" s="20">
        <v>13</v>
      </c>
      <c r="Q12" s="20">
        <v>0</v>
      </c>
      <c r="R12" s="20">
        <v>17</v>
      </c>
      <c r="S12" s="20">
        <v>0</v>
      </c>
      <c r="T12" s="20"/>
      <c r="U12" s="30">
        <f>SUM(N12:T12)</f>
        <v>47</v>
      </c>
      <c r="V12" s="35">
        <v>232</v>
      </c>
      <c r="W12" s="36">
        <f>U12/V12</f>
        <v>0.20258620689655171</v>
      </c>
      <c r="X12" s="12" t="str">
        <f>IF(U12&gt;75%*V12,"Победитель",IF(U12&gt;50%*V12,"Призёр","Участник"))</f>
        <v>Участник</v>
      </c>
    </row>
    <row r="13" spans="1:24" x14ac:dyDescent="0.35">
      <c r="A13" s="33">
        <v>6</v>
      </c>
      <c r="B13" s="34" t="s">
        <v>12</v>
      </c>
      <c r="C13" s="34" t="s">
        <v>128</v>
      </c>
      <c r="D13" s="34" t="s">
        <v>129</v>
      </c>
      <c r="E13" s="34" t="s">
        <v>59</v>
      </c>
      <c r="F13" s="32" t="str">
        <f>LEFT(C13,1)</f>
        <v>Л</v>
      </c>
      <c r="G13" s="32" t="str">
        <f>LEFT(D13,1)</f>
        <v>Т</v>
      </c>
      <c r="H13" s="32" t="str">
        <f>LEFT(E13,1)</f>
        <v>А</v>
      </c>
      <c r="I13" s="45" t="s">
        <v>130</v>
      </c>
      <c r="J13" s="34" t="s">
        <v>113</v>
      </c>
      <c r="K13" s="3">
        <v>8</v>
      </c>
      <c r="L13" s="15" t="s">
        <v>221</v>
      </c>
      <c r="M13" s="28" t="str">
        <f>CONCATENATE(B13,"-",F13,G13,H13,"-",I13)</f>
        <v>Ж-ЛТА-17122004</v>
      </c>
      <c r="N13" s="20">
        <v>10</v>
      </c>
      <c r="O13" s="20">
        <v>2</v>
      </c>
      <c r="P13" s="20">
        <v>6</v>
      </c>
      <c r="Q13" s="20">
        <v>2</v>
      </c>
      <c r="R13" s="20">
        <v>22</v>
      </c>
      <c r="S13" s="20">
        <v>3</v>
      </c>
      <c r="T13" s="20"/>
      <c r="U13" s="30">
        <f>SUM(N13:T13)</f>
        <v>45</v>
      </c>
      <c r="V13" s="35">
        <v>232</v>
      </c>
      <c r="W13" s="36">
        <f>U13/V13</f>
        <v>0.19396551724137931</v>
      </c>
      <c r="X13" s="12" t="str">
        <f>IF(U13&gt;75%*V13,"Победитель",IF(U13&gt;50%*V13,"Призёр","Участник"))</f>
        <v>Участник</v>
      </c>
    </row>
    <row r="14" spans="1:24" x14ac:dyDescent="0.35">
      <c r="A14" s="33">
        <v>7</v>
      </c>
      <c r="B14" s="34" t="s">
        <v>12</v>
      </c>
      <c r="C14" s="34" t="s">
        <v>46</v>
      </c>
      <c r="D14" s="34" t="s">
        <v>117</v>
      </c>
      <c r="E14" s="34" t="s">
        <v>118</v>
      </c>
      <c r="F14" s="32" t="str">
        <f>LEFT(C14,1)</f>
        <v>Л</v>
      </c>
      <c r="G14" s="32" t="str">
        <f>LEFT(D14,1)</f>
        <v>А</v>
      </c>
      <c r="H14" s="32" t="str">
        <f>LEFT(E14,1)</f>
        <v>И</v>
      </c>
      <c r="I14" s="45" t="s">
        <v>119</v>
      </c>
      <c r="J14" s="34" t="s">
        <v>113</v>
      </c>
      <c r="K14" s="3">
        <v>8</v>
      </c>
      <c r="L14" s="15" t="s">
        <v>225</v>
      </c>
      <c r="M14" s="28" t="str">
        <f>CONCATENATE(B14,"-",F14,G14,H14,"-",I14)</f>
        <v>Ж-ЛАИ-25012006</v>
      </c>
      <c r="N14" s="20">
        <v>10</v>
      </c>
      <c r="O14" s="20">
        <v>0</v>
      </c>
      <c r="P14" s="20">
        <v>8</v>
      </c>
      <c r="Q14" s="20">
        <v>0</v>
      </c>
      <c r="R14" s="20">
        <v>26</v>
      </c>
      <c r="S14" s="20">
        <v>0</v>
      </c>
      <c r="T14" s="20"/>
      <c r="U14" s="30">
        <f>SUM(N14:T14)</f>
        <v>44</v>
      </c>
      <c r="V14" s="35">
        <v>232</v>
      </c>
      <c r="W14" s="36">
        <f>U14/V14</f>
        <v>0.18965517241379309</v>
      </c>
      <c r="X14" s="12" t="str">
        <f>IF(U14&gt;75%*V14,"Победитель",IF(U14&gt;50%*V14,"Призёр","Участник"))</f>
        <v>Участник</v>
      </c>
    </row>
    <row r="15" spans="1:24" x14ac:dyDescent="0.35">
      <c r="A15" s="33">
        <v>8</v>
      </c>
      <c r="B15" s="15" t="s">
        <v>12</v>
      </c>
      <c r="C15" s="15" t="s">
        <v>180</v>
      </c>
      <c r="D15" s="15" t="s">
        <v>179</v>
      </c>
      <c r="E15" s="15" t="s">
        <v>43</v>
      </c>
      <c r="F15" s="32" t="str">
        <f>LEFT(C15,1)</f>
        <v>Б</v>
      </c>
      <c r="G15" s="32" t="str">
        <f>LEFT(D15,1)</f>
        <v>Д</v>
      </c>
      <c r="H15" s="32" t="str">
        <f>LEFT(E15,1)</f>
        <v>М</v>
      </c>
      <c r="I15" s="48" t="s">
        <v>187</v>
      </c>
      <c r="J15" s="31" t="s">
        <v>171</v>
      </c>
      <c r="K15" s="16">
        <v>8</v>
      </c>
      <c r="L15" s="15" t="s">
        <v>236</v>
      </c>
      <c r="M15" s="28" t="str">
        <f>CONCATENATE(B15,"-",F15,G15,H15,"-",I15)</f>
        <v>Ж-БДМ-08042005</v>
      </c>
      <c r="N15" s="20">
        <v>14</v>
      </c>
      <c r="O15" s="20">
        <v>4</v>
      </c>
      <c r="P15" s="20">
        <v>12</v>
      </c>
      <c r="Q15" s="20">
        <v>2</v>
      </c>
      <c r="R15" s="20">
        <v>4</v>
      </c>
      <c r="S15" s="20">
        <v>3</v>
      </c>
      <c r="T15" s="20"/>
      <c r="U15" s="30">
        <f>SUM(N15:T15)</f>
        <v>39</v>
      </c>
      <c r="V15" s="35">
        <v>232</v>
      </c>
      <c r="W15" s="36">
        <f>U15/V15</f>
        <v>0.16810344827586207</v>
      </c>
      <c r="X15" s="12" t="str">
        <f>IF(U15&gt;75%*V15,"Победитель",IF(U15&gt;50%*V15,"Призёр","Участник"))</f>
        <v>Участник</v>
      </c>
    </row>
    <row r="16" spans="1:24" x14ac:dyDescent="0.35">
      <c r="A16" s="33">
        <v>9</v>
      </c>
      <c r="B16" s="34" t="s">
        <v>28</v>
      </c>
      <c r="C16" s="34" t="s">
        <v>114</v>
      </c>
      <c r="D16" s="34" t="s">
        <v>44</v>
      </c>
      <c r="E16" s="34" t="s">
        <v>115</v>
      </c>
      <c r="F16" s="32" t="str">
        <f>LEFT(C16,1)</f>
        <v>Г</v>
      </c>
      <c r="G16" s="32" t="str">
        <f>LEFT(D16,1)</f>
        <v>М</v>
      </c>
      <c r="H16" s="32" t="str">
        <f>LEFT(E16,1)</f>
        <v>М</v>
      </c>
      <c r="I16" s="45" t="s">
        <v>116</v>
      </c>
      <c r="J16" s="34" t="s">
        <v>113</v>
      </c>
      <c r="K16" s="3">
        <v>8</v>
      </c>
      <c r="L16" s="15" t="s">
        <v>235</v>
      </c>
      <c r="M16" s="28" t="str">
        <f>CONCATENATE(B16,"-",F16,G16,H16,"-",I16)</f>
        <v>М-ГММ-11022005</v>
      </c>
      <c r="N16" s="20">
        <v>6</v>
      </c>
      <c r="O16" s="20">
        <v>0</v>
      </c>
      <c r="P16" s="20">
        <v>2</v>
      </c>
      <c r="Q16" s="20">
        <v>0</v>
      </c>
      <c r="R16" s="20">
        <v>27</v>
      </c>
      <c r="S16" s="20">
        <v>1</v>
      </c>
      <c r="T16" s="20"/>
      <c r="U16" s="30">
        <f>SUM(N16:T16)</f>
        <v>36</v>
      </c>
      <c r="V16" s="35">
        <v>232</v>
      </c>
      <c r="W16" s="36">
        <f>U16/V16</f>
        <v>0.15517241379310345</v>
      </c>
      <c r="X16" s="12" t="str">
        <f>IF(U16&gt;75%*V16,"Победитель",IF(U16&gt;50%*V16,"Призёр","Участник"))</f>
        <v>Участник</v>
      </c>
    </row>
    <row r="17" spans="1:24" x14ac:dyDescent="0.35">
      <c r="A17" s="33">
        <v>10</v>
      </c>
      <c r="B17" s="34" t="s">
        <v>12</v>
      </c>
      <c r="C17" s="56" t="s">
        <v>205</v>
      </c>
      <c r="D17" s="56" t="s">
        <v>181</v>
      </c>
      <c r="E17" s="56" t="s">
        <v>120</v>
      </c>
      <c r="F17" s="32" t="str">
        <f>LEFT(C17,1)</f>
        <v>И</v>
      </c>
      <c r="G17" s="32" t="str">
        <f>LEFT(D17,1)</f>
        <v>А</v>
      </c>
      <c r="H17" s="32" t="str">
        <f>LEFT(E17,1)</f>
        <v>Р</v>
      </c>
      <c r="I17" s="57">
        <v>13022005</v>
      </c>
      <c r="J17" s="27" t="s">
        <v>198</v>
      </c>
      <c r="K17" s="34">
        <v>8</v>
      </c>
      <c r="L17" s="40" t="s">
        <v>222</v>
      </c>
      <c r="M17" s="28" t="str">
        <f>CONCATENATE(B17,"-",F17,G17,H17,"-",I17)</f>
        <v>Ж-ИАР-13022005</v>
      </c>
      <c r="N17" s="20">
        <v>4</v>
      </c>
      <c r="O17" s="20">
        <v>0</v>
      </c>
      <c r="P17" s="20">
        <v>4</v>
      </c>
      <c r="Q17" s="20">
        <v>0</v>
      </c>
      <c r="R17" s="20">
        <v>16</v>
      </c>
      <c r="S17" s="20">
        <v>0</v>
      </c>
      <c r="T17" s="20"/>
      <c r="U17" s="30">
        <f>SUM(N17:T17)</f>
        <v>24</v>
      </c>
      <c r="V17" s="35">
        <v>232</v>
      </c>
      <c r="W17" s="36">
        <f>U17/V17</f>
        <v>0.10344827586206896</v>
      </c>
      <c r="X17" s="12" t="str">
        <f>IF(U17&gt;75%*V17,"Победитель",IF(U17&gt;50%*V17,"Призёр","Участник"))</f>
        <v>Участник</v>
      </c>
    </row>
  </sheetData>
  <sheetProtection password="CF7A" sheet="1" objects="1" scenarios="1"/>
  <mergeCells count="25">
    <mergeCell ref="V5:V7"/>
    <mergeCell ref="W5:W7"/>
    <mergeCell ref="X5:X7"/>
    <mergeCell ref="N6:N7"/>
    <mergeCell ref="O6:O7"/>
    <mergeCell ref="P6:P7"/>
    <mergeCell ref="Q6:Q7"/>
    <mergeCell ref="R6:R7"/>
    <mergeCell ref="S6:S7"/>
    <mergeCell ref="T6:T7"/>
    <mergeCell ref="K5:K7"/>
    <mergeCell ref="L5:L7"/>
    <mergeCell ref="M5:M7"/>
    <mergeCell ref="N5:T5"/>
    <mergeCell ref="U5:U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6"/>
  <sheetViews>
    <sheetView topLeftCell="A4" zoomScale="70" zoomScaleNormal="70" workbookViewId="0">
      <selection activeCell="A17" sqref="A17:XFD33"/>
    </sheetView>
  </sheetViews>
  <sheetFormatPr defaultColWidth="9.109375" defaultRowHeight="18" x14ac:dyDescent="0.35"/>
  <cols>
    <col min="1" max="1" width="7.44140625" style="21" customWidth="1"/>
    <col min="2" max="2" width="6.88671875" style="22" customWidth="1"/>
    <col min="3" max="3" width="20.33203125" style="22" hidden="1" customWidth="1"/>
    <col min="4" max="4" width="18" style="22" hidden="1" customWidth="1"/>
    <col min="5" max="5" width="22.109375" style="22" hidden="1" customWidth="1"/>
    <col min="6" max="8" width="4.109375" style="22" hidden="1" customWidth="1"/>
    <col min="9" max="9" width="14.109375" style="49" hidden="1" customWidth="1"/>
    <col min="10" max="10" width="24.5546875" style="22" customWidth="1"/>
    <col min="11" max="11" width="8.109375" style="4" customWidth="1"/>
    <col min="12" max="12" width="9.44140625" style="42" hidden="1" customWidth="1"/>
    <col min="13" max="13" width="22.33203125" style="21" customWidth="1"/>
    <col min="14" max="14" width="6.109375" style="19" customWidth="1"/>
    <col min="15" max="20" width="6" style="19" customWidth="1"/>
    <col min="21" max="21" width="10.109375" style="29" customWidth="1"/>
    <col min="22" max="22" width="10" style="26" customWidth="1"/>
    <col min="23" max="23" width="10" style="21" customWidth="1"/>
    <col min="24" max="24" width="12.5546875" style="29" customWidth="1"/>
    <col min="25" max="16384" width="9.109375" style="17"/>
  </cols>
  <sheetData>
    <row r="1" spans="1:24" s="66" customFormat="1" x14ac:dyDescent="0.35">
      <c r="I1" s="43"/>
      <c r="K1" s="1"/>
      <c r="L1" s="38"/>
      <c r="U1" s="25"/>
      <c r="X1" s="25"/>
    </row>
    <row r="2" spans="1:24" s="66" customFormat="1" x14ac:dyDescent="0.35">
      <c r="I2" s="43"/>
      <c r="K2" s="1"/>
      <c r="L2" s="38"/>
      <c r="U2" s="25"/>
      <c r="X2" s="25"/>
    </row>
    <row r="3" spans="1:24" s="66" customFormat="1" x14ac:dyDescent="0.35">
      <c r="A3" s="66" t="s">
        <v>257</v>
      </c>
      <c r="I3" s="43"/>
      <c r="K3" s="1"/>
      <c r="L3" s="38"/>
      <c r="U3" s="25"/>
      <c r="X3" s="25"/>
    </row>
    <row r="4" spans="1:24" s="66" customFormat="1" x14ac:dyDescent="0.35">
      <c r="A4" s="63" t="s">
        <v>211</v>
      </c>
      <c r="B4" s="64"/>
      <c r="C4" s="64"/>
      <c r="D4" s="64"/>
      <c r="I4" s="43"/>
      <c r="K4" s="1"/>
      <c r="L4" s="38"/>
      <c r="U4" s="25"/>
      <c r="X4" s="25"/>
    </row>
    <row r="5" spans="1:24" s="18" customFormat="1" ht="22.5" customHeight="1" x14ac:dyDescent="0.3">
      <c r="A5" s="67" t="s">
        <v>0</v>
      </c>
      <c r="B5" s="67" t="s">
        <v>10</v>
      </c>
      <c r="C5" s="67" t="s">
        <v>1</v>
      </c>
      <c r="D5" s="67" t="s">
        <v>2</v>
      </c>
      <c r="E5" s="67" t="s">
        <v>3</v>
      </c>
      <c r="F5" s="67"/>
      <c r="G5" s="67"/>
      <c r="H5" s="67"/>
      <c r="I5" s="67" t="s">
        <v>9</v>
      </c>
      <c r="J5" s="67" t="s">
        <v>4</v>
      </c>
      <c r="K5" s="73" t="s">
        <v>5</v>
      </c>
      <c r="L5" s="76" t="s">
        <v>6</v>
      </c>
      <c r="M5" s="67" t="s">
        <v>11</v>
      </c>
      <c r="N5" s="79" t="s">
        <v>19</v>
      </c>
      <c r="O5" s="80"/>
      <c r="P5" s="80"/>
      <c r="Q5" s="80"/>
      <c r="R5" s="80"/>
      <c r="S5" s="80"/>
      <c r="T5" s="80"/>
      <c r="U5" s="70" t="s">
        <v>8</v>
      </c>
      <c r="V5" s="67" t="s">
        <v>7</v>
      </c>
      <c r="W5" s="67" t="s">
        <v>20</v>
      </c>
      <c r="X5" s="70" t="s">
        <v>13</v>
      </c>
    </row>
    <row r="6" spans="1:24" s="18" customFormat="1" ht="16.5" customHeigh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74"/>
      <c r="L6" s="77"/>
      <c r="M6" s="68"/>
      <c r="N6" s="67" t="s">
        <v>14</v>
      </c>
      <c r="O6" s="67" t="s">
        <v>15</v>
      </c>
      <c r="P6" s="67" t="s">
        <v>16</v>
      </c>
      <c r="Q6" s="67" t="s">
        <v>17</v>
      </c>
      <c r="R6" s="67" t="s">
        <v>18</v>
      </c>
      <c r="S6" s="67" t="s">
        <v>255</v>
      </c>
      <c r="T6" s="67" t="s">
        <v>256</v>
      </c>
      <c r="U6" s="71"/>
      <c r="V6" s="68"/>
      <c r="W6" s="68"/>
      <c r="X6" s="71"/>
    </row>
    <row r="7" spans="1:24" s="18" customForma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75"/>
      <c r="L7" s="78"/>
      <c r="M7" s="69"/>
      <c r="N7" s="69"/>
      <c r="O7" s="69"/>
      <c r="P7" s="69"/>
      <c r="Q7" s="69"/>
      <c r="R7" s="69"/>
      <c r="S7" s="69"/>
      <c r="T7" s="69"/>
      <c r="U7" s="72"/>
      <c r="V7" s="69"/>
      <c r="W7" s="69"/>
      <c r="X7" s="72"/>
    </row>
    <row r="8" spans="1:24" x14ac:dyDescent="0.35">
      <c r="A8" s="33">
        <v>1</v>
      </c>
      <c r="B8" s="34" t="s">
        <v>28</v>
      </c>
      <c r="C8" s="34" t="s">
        <v>252</v>
      </c>
      <c r="D8" s="34" t="s">
        <v>83</v>
      </c>
      <c r="E8" s="34" t="s">
        <v>253</v>
      </c>
      <c r="F8" s="34" t="str">
        <f>LEFT(C8,1)</f>
        <v>Т</v>
      </c>
      <c r="G8" s="34" t="str">
        <f>LEFT(D8,1)</f>
        <v>И</v>
      </c>
      <c r="H8" s="34" t="str">
        <f>LEFT(E8,1)</f>
        <v>В</v>
      </c>
      <c r="I8" s="45">
        <v>13032004</v>
      </c>
      <c r="J8" s="34" t="s">
        <v>113</v>
      </c>
      <c r="K8" s="3">
        <v>9</v>
      </c>
      <c r="L8" s="15" t="s">
        <v>254</v>
      </c>
      <c r="M8" s="28" t="str">
        <f>CONCATENATE(B8,"-",F8,G8,H8,"-",I8)</f>
        <v>М-ТИВ-13032004</v>
      </c>
      <c r="N8" s="20">
        <v>10</v>
      </c>
      <c r="O8" s="20">
        <v>19</v>
      </c>
      <c r="P8" s="20">
        <v>35</v>
      </c>
      <c r="Q8" s="20">
        <v>45</v>
      </c>
      <c r="R8" s="20">
        <v>0</v>
      </c>
      <c r="S8" s="20">
        <v>38</v>
      </c>
      <c r="T8" s="20">
        <v>68</v>
      </c>
      <c r="U8" s="30">
        <f>SUM(N8:T8)</f>
        <v>215</v>
      </c>
      <c r="V8" s="35">
        <v>342</v>
      </c>
      <c r="W8" s="36">
        <f>U8/V8</f>
        <v>0.62865497076023391</v>
      </c>
      <c r="X8" s="12" t="str">
        <f>IF(U8&gt;75%*V8,"Победитель",IF(U8&gt;50%*V8,"Призёр","Участник"))</f>
        <v>Призёр</v>
      </c>
    </row>
    <row r="9" spans="1:24" x14ac:dyDescent="0.35">
      <c r="A9" s="33">
        <v>2</v>
      </c>
      <c r="B9" s="23" t="s">
        <v>12</v>
      </c>
      <c r="C9" s="23" t="s">
        <v>196</v>
      </c>
      <c r="D9" s="23" t="s">
        <v>181</v>
      </c>
      <c r="E9" s="23" t="s">
        <v>153</v>
      </c>
      <c r="F9" s="32" t="str">
        <f>LEFT(C9,1)</f>
        <v>Т</v>
      </c>
      <c r="G9" s="32" t="str">
        <f>LEFT(D9,1)</f>
        <v>А</v>
      </c>
      <c r="H9" s="32" t="str">
        <f>LEFT(E9,1)</f>
        <v>Н</v>
      </c>
      <c r="I9" s="53" t="s">
        <v>197</v>
      </c>
      <c r="J9" s="5" t="s">
        <v>189</v>
      </c>
      <c r="K9" s="23">
        <v>9</v>
      </c>
      <c r="L9" s="15" t="s">
        <v>251</v>
      </c>
      <c r="M9" s="28" t="str">
        <f>CONCATENATE(B9,"-",F9,G9,H9,"-",I9)</f>
        <v>Ж-ТАН-05072004</v>
      </c>
      <c r="N9" s="11">
        <v>18</v>
      </c>
      <c r="O9" s="11">
        <v>2</v>
      </c>
      <c r="P9" s="11">
        <v>10</v>
      </c>
      <c r="Q9" s="11">
        <v>40</v>
      </c>
      <c r="R9" s="11">
        <v>0</v>
      </c>
      <c r="S9" s="11">
        <v>35</v>
      </c>
      <c r="T9" s="11">
        <v>78</v>
      </c>
      <c r="U9" s="30">
        <f>SUM(N9:T9)</f>
        <v>183</v>
      </c>
      <c r="V9" s="35">
        <v>342</v>
      </c>
      <c r="W9" s="36">
        <f>U9/V9</f>
        <v>0.53508771929824561</v>
      </c>
      <c r="X9" s="12" t="str">
        <f>IF(U9&gt;75%*V9,"Победитель",IF(U9&gt;50%*V9,"Призёр","Участник"))</f>
        <v>Призёр</v>
      </c>
    </row>
    <row r="10" spans="1:24" x14ac:dyDescent="0.35">
      <c r="A10" s="33">
        <v>3</v>
      </c>
      <c r="B10" s="54" t="s">
        <v>12</v>
      </c>
      <c r="C10" s="54" t="s">
        <v>57</v>
      </c>
      <c r="D10" s="54" t="s">
        <v>58</v>
      </c>
      <c r="E10" s="54" t="s">
        <v>59</v>
      </c>
      <c r="F10" s="32" t="str">
        <f>LEFT(C10,1)</f>
        <v>К</v>
      </c>
      <c r="G10" s="32" t="str">
        <f>LEFT(D10,1)</f>
        <v>Н</v>
      </c>
      <c r="H10" s="32" t="str">
        <f>LEFT(E10,1)</f>
        <v>А</v>
      </c>
      <c r="I10" s="61" t="s">
        <v>60</v>
      </c>
      <c r="J10" s="54" t="s">
        <v>25</v>
      </c>
      <c r="K10" s="55">
        <v>9</v>
      </c>
      <c r="L10" s="62" t="s">
        <v>55</v>
      </c>
      <c r="M10" s="28" t="str">
        <f>CONCATENATE(B10,"-",F10,G10,H10,"-",I10)</f>
        <v>Ж-КНА-08092004</v>
      </c>
      <c r="N10" s="20">
        <v>10</v>
      </c>
      <c r="O10" s="20">
        <v>4</v>
      </c>
      <c r="P10" s="20">
        <v>10</v>
      </c>
      <c r="Q10" s="20">
        <v>35</v>
      </c>
      <c r="R10" s="20">
        <v>0</v>
      </c>
      <c r="S10" s="20">
        <v>42</v>
      </c>
      <c r="T10" s="20">
        <v>28</v>
      </c>
      <c r="U10" s="30">
        <f>SUM(N10:T10)</f>
        <v>129</v>
      </c>
      <c r="V10" s="35">
        <v>342</v>
      </c>
      <c r="W10" s="36">
        <f>U10/V10</f>
        <v>0.37719298245614036</v>
      </c>
      <c r="X10" s="12" t="str">
        <f>IF(U10&gt;75%*V10,"Победитель",IF(U10&gt;50%*V10,"Призёр","Участник"))</f>
        <v>Участник</v>
      </c>
    </row>
    <row r="11" spans="1:24" x14ac:dyDescent="0.35">
      <c r="A11" s="33">
        <v>4</v>
      </c>
      <c r="B11" s="34" t="s">
        <v>12</v>
      </c>
      <c r="C11" s="56" t="s">
        <v>209</v>
      </c>
      <c r="D11" s="56" t="s">
        <v>111</v>
      </c>
      <c r="E11" s="56" t="s">
        <v>139</v>
      </c>
      <c r="F11" s="32" t="str">
        <f>LEFT(C11,1)</f>
        <v>Ж</v>
      </c>
      <c r="G11" s="32" t="str">
        <f>LEFT(D11,1)</f>
        <v>П</v>
      </c>
      <c r="H11" s="32" t="str">
        <f>LEFT(E11,1)</f>
        <v>А</v>
      </c>
      <c r="I11" s="57">
        <v>20102004</v>
      </c>
      <c r="J11" s="27" t="s">
        <v>198</v>
      </c>
      <c r="K11" s="34">
        <v>9</v>
      </c>
      <c r="L11" s="27" t="s">
        <v>228</v>
      </c>
      <c r="M11" s="28" t="str">
        <f>CONCATENATE(B11,"-",F11,G11,H11,"-",I11)</f>
        <v>Ж-ЖПА-20102004</v>
      </c>
      <c r="N11" s="20">
        <v>16</v>
      </c>
      <c r="O11" s="20">
        <v>10</v>
      </c>
      <c r="P11" s="20">
        <v>10</v>
      </c>
      <c r="Q11" s="20">
        <v>0</v>
      </c>
      <c r="R11" s="20">
        <v>5</v>
      </c>
      <c r="S11" s="20">
        <v>44</v>
      </c>
      <c r="T11" s="20">
        <v>36</v>
      </c>
      <c r="U11" s="30">
        <f>SUM(N11:T11)</f>
        <v>121</v>
      </c>
      <c r="V11" s="35">
        <v>342</v>
      </c>
      <c r="W11" s="36">
        <f>U11/V11</f>
        <v>0.35380116959064328</v>
      </c>
      <c r="X11" s="12" t="str">
        <f>IF(U11&gt;75%*V11,"Победитель",IF(U11&gt;50%*V11,"Призёр","Участник"))</f>
        <v>Участник</v>
      </c>
    </row>
    <row r="12" spans="1:24" x14ac:dyDescent="0.35">
      <c r="A12" s="33">
        <v>5</v>
      </c>
      <c r="B12" s="6" t="s">
        <v>28</v>
      </c>
      <c r="C12" s="7" t="s">
        <v>161</v>
      </c>
      <c r="D12" s="7" t="s">
        <v>162</v>
      </c>
      <c r="E12" s="7" t="s">
        <v>163</v>
      </c>
      <c r="F12" s="32" t="str">
        <f>LEFT(C12,1)</f>
        <v>Т</v>
      </c>
      <c r="G12" s="32" t="str">
        <f>LEFT(D12,1)</f>
        <v>С</v>
      </c>
      <c r="H12" s="32" t="str">
        <f>LEFT(E12,1)</f>
        <v>Ю</v>
      </c>
      <c r="I12" s="51" t="s">
        <v>167</v>
      </c>
      <c r="J12" s="8" t="s">
        <v>160</v>
      </c>
      <c r="K12" s="6">
        <v>9</v>
      </c>
      <c r="L12" s="41" t="s">
        <v>240</v>
      </c>
      <c r="M12" s="28" t="str">
        <f>CONCATENATE(B12,"-",F12,G12,H12,"-",I12)</f>
        <v>М-ТСЮ-30052004</v>
      </c>
      <c r="N12" s="20">
        <v>2</v>
      </c>
      <c r="O12" s="20">
        <v>1</v>
      </c>
      <c r="P12" s="20">
        <v>0</v>
      </c>
      <c r="Q12" s="20">
        <v>32</v>
      </c>
      <c r="R12" s="20">
        <v>0</v>
      </c>
      <c r="S12" s="20">
        <v>42</v>
      </c>
      <c r="T12" s="20">
        <v>42</v>
      </c>
      <c r="U12" s="30">
        <f>SUM(N12:T12)</f>
        <v>119</v>
      </c>
      <c r="V12" s="35">
        <v>342</v>
      </c>
      <c r="W12" s="36">
        <f>U12/V12</f>
        <v>0.34795321637426901</v>
      </c>
      <c r="X12" s="12" t="str">
        <f>IF(U12&gt;75%*V12,"Победитель",IF(U12&gt;50%*V12,"Призёр","Участник"))</f>
        <v>Участник</v>
      </c>
    </row>
    <row r="13" spans="1:24" x14ac:dyDescent="0.35">
      <c r="A13" s="33">
        <v>6</v>
      </c>
      <c r="B13" s="34" t="s">
        <v>28</v>
      </c>
      <c r="C13" s="34" t="s">
        <v>61</v>
      </c>
      <c r="D13" s="34" t="s">
        <v>62</v>
      </c>
      <c r="E13" s="34" t="s">
        <v>63</v>
      </c>
      <c r="F13" s="32" t="str">
        <f>LEFT(C13,1)</f>
        <v>Ф</v>
      </c>
      <c r="G13" s="32" t="str">
        <f>LEFT(D13,1)</f>
        <v>К</v>
      </c>
      <c r="H13" s="32" t="str">
        <f>LEFT(E13,1)</f>
        <v>А</v>
      </c>
      <c r="I13" s="45" t="s">
        <v>64</v>
      </c>
      <c r="J13" s="34" t="s">
        <v>25</v>
      </c>
      <c r="K13" s="3">
        <v>9</v>
      </c>
      <c r="L13" s="15" t="s">
        <v>56</v>
      </c>
      <c r="M13" s="28" t="str">
        <f>CONCATENATE(B13,"-",F13,G13,H13,"-",I13)</f>
        <v>М-ФКА-26052004</v>
      </c>
      <c r="N13" s="20">
        <v>4</v>
      </c>
      <c r="O13" s="20">
        <v>0</v>
      </c>
      <c r="P13" s="20">
        <v>0</v>
      </c>
      <c r="Q13" s="20">
        <v>15</v>
      </c>
      <c r="R13" s="20">
        <v>0</v>
      </c>
      <c r="S13" s="20">
        <v>28</v>
      </c>
      <c r="T13" s="20">
        <v>54</v>
      </c>
      <c r="U13" s="30">
        <f>SUM(N13:T13)</f>
        <v>101</v>
      </c>
      <c r="V13" s="35">
        <v>342</v>
      </c>
      <c r="W13" s="36">
        <f>U13/V13</f>
        <v>0.2953216374269006</v>
      </c>
      <c r="X13" s="12" t="str">
        <f>IF(U13&gt;75%*V13,"Победитель",IF(U13&gt;50%*V13,"Призёр","Участник"))</f>
        <v>Участник</v>
      </c>
    </row>
    <row r="14" spans="1:24" x14ac:dyDescent="0.35">
      <c r="A14" s="33">
        <v>7</v>
      </c>
      <c r="B14" s="34" t="s">
        <v>12</v>
      </c>
      <c r="C14" s="13" t="s">
        <v>49</v>
      </c>
      <c r="D14" s="13" t="s">
        <v>50</v>
      </c>
      <c r="E14" s="13" t="s">
        <v>47</v>
      </c>
      <c r="F14" s="32" t="str">
        <f>LEFT(C14,1)</f>
        <v>С</v>
      </c>
      <c r="G14" s="32" t="str">
        <f>LEFT(D14,1)</f>
        <v>А</v>
      </c>
      <c r="H14" s="32" t="str">
        <f>LEFT(E14,1)</f>
        <v>Ю</v>
      </c>
      <c r="I14" s="46" t="s">
        <v>51</v>
      </c>
      <c r="J14" s="27" t="s">
        <v>25</v>
      </c>
      <c r="K14" s="3">
        <v>9</v>
      </c>
      <c r="L14" s="14" t="s">
        <v>52</v>
      </c>
      <c r="M14" s="28" t="str">
        <f>CONCATENATE(B14,"-",F14,G14,H14,"-",I14)</f>
        <v>Ж-САЮ-12042004</v>
      </c>
      <c r="N14" s="11">
        <v>17</v>
      </c>
      <c r="O14" s="11">
        <v>3</v>
      </c>
      <c r="P14" s="11">
        <v>1</v>
      </c>
      <c r="Q14" s="11">
        <v>5</v>
      </c>
      <c r="R14" s="11">
        <v>0</v>
      </c>
      <c r="S14" s="11">
        <v>6</v>
      </c>
      <c r="T14" s="11">
        <v>38</v>
      </c>
      <c r="U14" s="30">
        <f>SUM(N14:T14)</f>
        <v>70</v>
      </c>
      <c r="V14" s="35">
        <v>342</v>
      </c>
      <c r="W14" s="36">
        <f>U14/V14</f>
        <v>0.2046783625730994</v>
      </c>
      <c r="X14" s="12" t="str">
        <f>IF(U14&gt;75%*V14,"Победитель",IF(U14&gt;50%*V14,"Призёр","Участник"))</f>
        <v>Участник</v>
      </c>
    </row>
    <row r="15" spans="1:24" x14ac:dyDescent="0.35">
      <c r="A15" s="33">
        <v>8</v>
      </c>
      <c r="B15" s="34" t="s">
        <v>12</v>
      </c>
      <c r="C15" s="13" t="s">
        <v>46</v>
      </c>
      <c r="D15" s="13" t="s">
        <v>45</v>
      </c>
      <c r="E15" s="13" t="s">
        <v>47</v>
      </c>
      <c r="F15" s="32" t="str">
        <f>LEFT(C15,1)</f>
        <v>Л</v>
      </c>
      <c r="G15" s="32" t="str">
        <f>LEFT(D15,1)</f>
        <v>А</v>
      </c>
      <c r="H15" s="32" t="str">
        <f>LEFT(E15,1)</f>
        <v>Ю</v>
      </c>
      <c r="I15" s="44" t="s">
        <v>48</v>
      </c>
      <c r="J15" s="27" t="s">
        <v>25</v>
      </c>
      <c r="K15" s="3">
        <v>9</v>
      </c>
      <c r="L15" s="14" t="s">
        <v>65</v>
      </c>
      <c r="M15" s="28" t="str">
        <f>CONCATENATE(B15,"-",F15,G15,H15,"-",I15)</f>
        <v>Ж-ЛАЮ-06102003</v>
      </c>
      <c r="N15" s="11">
        <v>12</v>
      </c>
      <c r="O15" s="11">
        <v>4</v>
      </c>
      <c r="P15" s="11">
        <v>0</v>
      </c>
      <c r="Q15" s="11">
        <v>12</v>
      </c>
      <c r="R15" s="11">
        <v>0</v>
      </c>
      <c r="S15" s="11">
        <v>6</v>
      </c>
      <c r="T15" s="11">
        <v>34</v>
      </c>
      <c r="U15" s="30">
        <f>SUM(N15:T15)</f>
        <v>68</v>
      </c>
      <c r="V15" s="35">
        <v>342</v>
      </c>
      <c r="W15" s="36">
        <f>U15/V15</f>
        <v>0.19883040935672514</v>
      </c>
      <c r="X15" s="12" t="str">
        <f>IF(U15&gt;75%*V15,"Победитель",IF(U15&gt;50%*V15,"Призёр","Участник"))</f>
        <v>Участник</v>
      </c>
    </row>
    <row r="16" spans="1:24" x14ac:dyDescent="0.35">
      <c r="A16" s="33">
        <v>9</v>
      </c>
      <c r="B16" s="34" t="s">
        <v>12</v>
      </c>
      <c r="C16" s="13" t="s">
        <v>182</v>
      </c>
      <c r="D16" s="13" t="s">
        <v>53</v>
      </c>
      <c r="E16" s="13" t="s">
        <v>183</v>
      </c>
      <c r="F16" s="32" t="str">
        <f>LEFT(C16,1)</f>
        <v>Т</v>
      </c>
      <c r="G16" s="32" t="str">
        <f>LEFT(D16,1)</f>
        <v>С</v>
      </c>
      <c r="H16" s="32" t="str">
        <f>LEFT(E16,1)</f>
        <v>Г</v>
      </c>
      <c r="I16" s="44" t="s">
        <v>188</v>
      </c>
      <c r="J16" s="31" t="s">
        <v>171</v>
      </c>
      <c r="K16" s="34">
        <v>9</v>
      </c>
      <c r="L16" s="14" t="s">
        <v>239</v>
      </c>
      <c r="M16" s="28" t="str">
        <f>CONCATENATE(B16,"-",F16,G16,H16,"-",I16)</f>
        <v>Ж-ТСГ-19092004</v>
      </c>
      <c r="N16" s="20">
        <v>4</v>
      </c>
      <c r="O16" s="20">
        <v>0</v>
      </c>
      <c r="P16" s="20">
        <v>0</v>
      </c>
      <c r="Q16" s="20">
        <v>1</v>
      </c>
      <c r="R16" s="20">
        <v>0</v>
      </c>
      <c r="S16" s="20">
        <v>4</v>
      </c>
      <c r="T16" s="20">
        <v>38</v>
      </c>
      <c r="U16" s="30">
        <f>SUM(N16:T16)</f>
        <v>47</v>
      </c>
      <c r="V16" s="35">
        <v>342</v>
      </c>
      <c r="W16" s="36">
        <f>U16/V16</f>
        <v>0.13742690058479531</v>
      </c>
      <c r="X16" s="12" t="str">
        <f>IF(U16&gt;75%*V16,"Победитель",IF(U16&gt;50%*V16,"Призёр","Участник"))</f>
        <v>Участник</v>
      </c>
    </row>
  </sheetData>
  <sheetProtection password="CF7A" sheet="1" objects="1" scenarios="1"/>
  <mergeCells count="25">
    <mergeCell ref="V5:V7"/>
    <mergeCell ref="W5:W7"/>
    <mergeCell ref="X5:X7"/>
    <mergeCell ref="N6:N7"/>
    <mergeCell ref="O6:O7"/>
    <mergeCell ref="P6:P7"/>
    <mergeCell ref="Q6:Q7"/>
    <mergeCell ref="R6:R7"/>
    <mergeCell ref="S6:S7"/>
    <mergeCell ref="T6:T7"/>
    <mergeCell ref="K5:K7"/>
    <mergeCell ref="L5:L7"/>
    <mergeCell ref="M5:M7"/>
    <mergeCell ref="N5:T5"/>
    <mergeCell ref="U5:U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"/>
  <sheetViews>
    <sheetView zoomScale="70" zoomScaleNormal="70" workbookViewId="0">
      <selection activeCell="A11" sqref="A11:XFD23"/>
    </sheetView>
  </sheetViews>
  <sheetFormatPr defaultColWidth="9.109375" defaultRowHeight="18" x14ac:dyDescent="0.35"/>
  <cols>
    <col min="1" max="1" width="7.44140625" style="21" customWidth="1"/>
    <col min="2" max="2" width="6.88671875" style="22" customWidth="1"/>
    <col min="3" max="3" width="20.33203125" style="22" hidden="1" customWidth="1"/>
    <col min="4" max="4" width="18" style="22" hidden="1" customWidth="1"/>
    <col min="5" max="5" width="22.109375" style="22" hidden="1" customWidth="1"/>
    <col min="6" max="8" width="4.109375" style="22" hidden="1" customWidth="1"/>
    <col min="9" max="9" width="14.109375" style="49" hidden="1" customWidth="1"/>
    <col min="10" max="10" width="24.5546875" style="22" customWidth="1"/>
    <col min="11" max="11" width="8.109375" style="4" customWidth="1"/>
    <col min="12" max="12" width="9.44140625" style="42" hidden="1" customWidth="1"/>
    <col min="13" max="13" width="22.33203125" style="21" customWidth="1"/>
    <col min="14" max="14" width="6.109375" style="19" customWidth="1"/>
    <col min="15" max="20" width="6" style="19" customWidth="1"/>
    <col min="21" max="21" width="10.109375" style="29" customWidth="1"/>
    <col min="22" max="22" width="10" style="26" customWidth="1"/>
    <col min="23" max="23" width="10" style="21" customWidth="1"/>
    <col min="24" max="24" width="12.5546875" style="29" customWidth="1"/>
    <col min="25" max="16384" width="9.109375" style="17"/>
  </cols>
  <sheetData>
    <row r="1" spans="1:24" s="66" customFormat="1" x14ac:dyDescent="0.35">
      <c r="I1" s="43"/>
      <c r="K1" s="1"/>
      <c r="L1" s="38"/>
      <c r="U1" s="25"/>
      <c r="X1" s="25"/>
    </row>
    <row r="2" spans="1:24" s="66" customFormat="1" x14ac:dyDescent="0.35">
      <c r="I2" s="43"/>
      <c r="K2" s="1"/>
      <c r="L2" s="38"/>
      <c r="U2" s="25"/>
      <c r="X2" s="25"/>
    </row>
    <row r="3" spans="1:24" s="66" customFormat="1" x14ac:dyDescent="0.35">
      <c r="A3" s="66" t="s">
        <v>257</v>
      </c>
      <c r="I3" s="43"/>
      <c r="K3" s="1"/>
      <c r="L3" s="38"/>
      <c r="U3" s="25"/>
      <c r="X3" s="25"/>
    </row>
    <row r="4" spans="1:24" s="66" customFormat="1" x14ac:dyDescent="0.35">
      <c r="A4" s="63" t="s">
        <v>211</v>
      </c>
      <c r="B4" s="64"/>
      <c r="C4" s="64"/>
      <c r="D4" s="64"/>
      <c r="I4" s="43"/>
      <c r="K4" s="1"/>
      <c r="L4" s="38"/>
      <c r="U4" s="25"/>
      <c r="X4" s="25"/>
    </row>
    <row r="5" spans="1:24" s="18" customFormat="1" ht="22.5" customHeight="1" x14ac:dyDescent="0.3">
      <c r="A5" s="67" t="s">
        <v>0</v>
      </c>
      <c r="B5" s="67" t="s">
        <v>10</v>
      </c>
      <c r="C5" s="67" t="s">
        <v>1</v>
      </c>
      <c r="D5" s="67" t="s">
        <v>2</v>
      </c>
      <c r="E5" s="67" t="s">
        <v>3</v>
      </c>
      <c r="F5" s="67"/>
      <c r="G5" s="67"/>
      <c r="H5" s="67"/>
      <c r="I5" s="67" t="s">
        <v>9</v>
      </c>
      <c r="J5" s="67" t="s">
        <v>4</v>
      </c>
      <c r="K5" s="73" t="s">
        <v>5</v>
      </c>
      <c r="L5" s="76" t="s">
        <v>6</v>
      </c>
      <c r="M5" s="67" t="s">
        <v>11</v>
      </c>
      <c r="N5" s="79" t="s">
        <v>19</v>
      </c>
      <c r="O5" s="80"/>
      <c r="P5" s="80"/>
      <c r="Q5" s="80"/>
      <c r="R5" s="80"/>
      <c r="S5" s="80"/>
      <c r="T5" s="80"/>
      <c r="U5" s="70" t="s">
        <v>8</v>
      </c>
      <c r="V5" s="67" t="s">
        <v>7</v>
      </c>
      <c r="W5" s="67" t="s">
        <v>20</v>
      </c>
      <c r="X5" s="70" t="s">
        <v>13</v>
      </c>
    </row>
    <row r="6" spans="1:24" s="18" customFormat="1" ht="16.5" customHeigh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74"/>
      <c r="L6" s="77"/>
      <c r="M6" s="68"/>
      <c r="N6" s="67" t="s">
        <v>14</v>
      </c>
      <c r="O6" s="67" t="s">
        <v>15</v>
      </c>
      <c r="P6" s="67" t="s">
        <v>16</v>
      </c>
      <c r="Q6" s="67" t="s">
        <v>17</v>
      </c>
      <c r="R6" s="67" t="s">
        <v>18</v>
      </c>
      <c r="S6" s="67" t="s">
        <v>255</v>
      </c>
      <c r="T6" s="67" t="s">
        <v>256</v>
      </c>
      <c r="U6" s="71"/>
      <c r="V6" s="68"/>
      <c r="W6" s="68"/>
      <c r="X6" s="71"/>
    </row>
    <row r="7" spans="1:24" s="18" customForma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75"/>
      <c r="L7" s="78"/>
      <c r="M7" s="69"/>
      <c r="N7" s="69"/>
      <c r="O7" s="69"/>
      <c r="P7" s="69"/>
      <c r="Q7" s="69"/>
      <c r="R7" s="69"/>
      <c r="S7" s="69"/>
      <c r="T7" s="69"/>
      <c r="U7" s="72"/>
      <c r="V7" s="69"/>
      <c r="W7" s="69"/>
      <c r="X7" s="72"/>
    </row>
    <row r="8" spans="1:24" x14ac:dyDescent="0.35">
      <c r="A8" s="33">
        <v>1</v>
      </c>
      <c r="B8" s="6" t="s">
        <v>12</v>
      </c>
      <c r="C8" s="6" t="s">
        <v>159</v>
      </c>
      <c r="D8" s="6" t="s">
        <v>165</v>
      </c>
      <c r="E8" s="6" t="s">
        <v>73</v>
      </c>
      <c r="F8" s="32" t="str">
        <f>LEFT(C8,1)</f>
        <v>К</v>
      </c>
      <c r="G8" s="32" t="str">
        <f>LEFT(D8,1)</f>
        <v>Н</v>
      </c>
      <c r="H8" s="32" t="str">
        <f>LEFT(E8,1)</f>
        <v>В</v>
      </c>
      <c r="I8" s="50" t="s">
        <v>169</v>
      </c>
      <c r="J8" s="6" t="s">
        <v>160</v>
      </c>
      <c r="K8" s="6">
        <v>10</v>
      </c>
      <c r="L8" s="9" t="s">
        <v>249</v>
      </c>
      <c r="M8" s="28" t="str">
        <f>CONCATENATE(B8,"-",F8,G8,H8,"-",I8)</f>
        <v>Ж-КНВ-08022004</v>
      </c>
      <c r="N8" s="20">
        <v>20</v>
      </c>
      <c r="O8" s="20">
        <v>20</v>
      </c>
      <c r="P8" s="20">
        <v>41</v>
      </c>
      <c r="Q8" s="20">
        <v>46</v>
      </c>
      <c r="R8" s="20">
        <v>14</v>
      </c>
      <c r="S8" s="20">
        <v>50</v>
      </c>
      <c r="T8" s="20">
        <v>36</v>
      </c>
      <c r="U8" s="30">
        <f>SUM(N8:T8)</f>
        <v>227</v>
      </c>
      <c r="V8" s="35">
        <v>406</v>
      </c>
      <c r="W8" s="36">
        <f>U8/V8</f>
        <v>0.55911330049261088</v>
      </c>
      <c r="X8" s="12" t="str">
        <f>IF(U8&gt;75%*V8,"Победитель",IF(U8&gt;50%*V8,"Призёр","Участник"))</f>
        <v>Призёр</v>
      </c>
    </row>
    <row r="9" spans="1:24" x14ac:dyDescent="0.35">
      <c r="A9" s="33">
        <v>2</v>
      </c>
      <c r="B9" s="34" t="s">
        <v>12</v>
      </c>
      <c r="C9" s="58" t="s">
        <v>210</v>
      </c>
      <c r="D9" s="56" t="s">
        <v>111</v>
      </c>
      <c r="E9" s="56" t="s">
        <v>100</v>
      </c>
      <c r="F9" s="32" t="str">
        <f>LEFT(C9,1)</f>
        <v>А</v>
      </c>
      <c r="G9" s="32" t="str">
        <f>LEFT(D9,1)</f>
        <v>П</v>
      </c>
      <c r="H9" s="32" t="str">
        <f>LEFT(E9,1)</f>
        <v>С</v>
      </c>
      <c r="I9" s="59">
        <v>16062003</v>
      </c>
      <c r="J9" s="27" t="s">
        <v>198</v>
      </c>
      <c r="K9" s="34">
        <v>10</v>
      </c>
      <c r="L9" s="15" t="s">
        <v>250</v>
      </c>
      <c r="M9" s="28" t="str">
        <f>CONCATENATE(B9,"-",F9,G9,H9,"-",I9)</f>
        <v>Ж-АПС-16062003</v>
      </c>
      <c r="N9" s="20">
        <v>30</v>
      </c>
      <c r="O9" s="20">
        <v>3</v>
      </c>
      <c r="P9" s="20">
        <v>30</v>
      </c>
      <c r="Q9" s="20">
        <v>17</v>
      </c>
      <c r="R9" s="20">
        <v>2</v>
      </c>
      <c r="S9" s="20">
        <v>26</v>
      </c>
      <c r="T9" s="20">
        <v>42</v>
      </c>
      <c r="U9" s="30">
        <f>SUM(N9:T9)</f>
        <v>150</v>
      </c>
      <c r="V9" s="35">
        <v>406</v>
      </c>
      <c r="W9" s="36">
        <f>U9/V9</f>
        <v>0.36945812807881773</v>
      </c>
      <c r="X9" s="12" t="str">
        <f>IF(U9&gt;75%*V9,"Победитель",IF(U9&gt;50%*V9,"Призёр","Участник"))</f>
        <v>Участник</v>
      </c>
    </row>
    <row r="10" spans="1:24" x14ac:dyDescent="0.35">
      <c r="A10" s="33">
        <v>3</v>
      </c>
      <c r="B10" s="6" t="s">
        <v>12</v>
      </c>
      <c r="C10" s="6" t="s">
        <v>164</v>
      </c>
      <c r="D10" s="6" t="s">
        <v>50</v>
      </c>
      <c r="E10" s="6" t="s">
        <v>81</v>
      </c>
      <c r="F10" s="32" t="str">
        <f>LEFT(C10,1)</f>
        <v>К</v>
      </c>
      <c r="G10" s="32" t="str">
        <f>LEFT(D10,1)</f>
        <v>А</v>
      </c>
      <c r="H10" s="32" t="str">
        <f>LEFT(E10,1)</f>
        <v>М</v>
      </c>
      <c r="I10" s="50" t="s">
        <v>168</v>
      </c>
      <c r="J10" s="6" t="s">
        <v>160</v>
      </c>
      <c r="K10" s="6">
        <v>10</v>
      </c>
      <c r="L10" s="9" t="s">
        <v>238</v>
      </c>
      <c r="M10" s="28" t="str">
        <f>CONCATENATE(B10,"-",F10,G10,H10,"-",I10)</f>
        <v>Ж-КАМ-18122003</v>
      </c>
      <c r="N10" s="20">
        <v>4</v>
      </c>
      <c r="O10" s="20">
        <v>8</v>
      </c>
      <c r="P10" s="20">
        <v>3</v>
      </c>
      <c r="Q10" s="20">
        <v>0</v>
      </c>
      <c r="R10" s="20">
        <v>0</v>
      </c>
      <c r="S10" s="20">
        <v>8</v>
      </c>
      <c r="T10" s="20">
        <v>60</v>
      </c>
      <c r="U10" s="30">
        <f>SUM(N10:T10)</f>
        <v>83</v>
      </c>
      <c r="V10" s="35">
        <v>406</v>
      </c>
      <c r="W10" s="36">
        <f>U10/V10</f>
        <v>0.20443349753694581</v>
      </c>
      <c r="X10" s="12" t="str">
        <f>IF(U10&gt;75%*V10,"Победитель",IF(U10&gt;50%*V10,"Призёр","Участник"))</f>
        <v>Участник</v>
      </c>
    </row>
  </sheetData>
  <sheetProtection password="CF7A" sheet="1" objects="1" scenarios="1"/>
  <mergeCells count="25">
    <mergeCell ref="V5:V7"/>
    <mergeCell ref="W5:W7"/>
    <mergeCell ref="X5:X7"/>
    <mergeCell ref="N6:N7"/>
    <mergeCell ref="O6:O7"/>
    <mergeCell ref="P6:P7"/>
    <mergeCell ref="Q6:Q7"/>
    <mergeCell ref="R6:R7"/>
    <mergeCell ref="S6:S7"/>
    <mergeCell ref="T6:T7"/>
    <mergeCell ref="K5:K7"/>
    <mergeCell ref="L5:L7"/>
    <mergeCell ref="M5:M7"/>
    <mergeCell ref="N5:T5"/>
    <mergeCell ref="U5:U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0"/>
  <sheetViews>
    <sheetView tabSelected="1" zoomScale="70" zoomScaleNormal="70" workbookViewId="0">
      <selection activeCell="J26" sqref="J26"/>
    </sheetView>
  </sheetViews>
  <sheetFormatPr defaultColWidth="9.109375" defaultRowHeight="18" x14ac:dyDescent="0.35"/>
  <cols>
    <col min="1" max="1" width="7.44140625" style="21" customWidth="1"/>
    <col min="2" max="2" width="6.88671875" style="22" customWidth="1"/>
    <col min="3" max="3" width="20.33203125" style="22" hidden="1" customWidth="1"/>
    <col min="4" max="4" width="18" style="22" hidden="1" customWidth="1"/>
    <col min="5" max="5" width="22.109375" style="22" hidden="1" customWidth="1"/>
    <col min="6" max="8" width="4.109375" style="22" hidden="1" customWidth="1"/>
    <col min="9" max="9" width="14.109375" style="49" hidden="1" customWidth="1"/>
    <col min="10" max="10" width="24.5546875" style="22" customWidth="1"/>
    <col min="11" max="11" width="8.109375" style="4" customWidth="1"/>
    <col min="12" max="12" width="9.44140625" style="42" hidden="1" customWidth="1"/>
    <col min="13" max="13" width="22.33203125" style="21" customWidth="1"/>
    <col min="14" max="14" width="6.109375" style="19" customWidth="1"/>
    <col min="15" max="20" width="6" style="19" customWidth="1"/>
    <col min="21" max="21" width="10.109375" style="29" customWidth="1"/>
    <col min="22" max="22" width="10" style="26" customWidth="1"/>
    <col min="23" max="23" width="10" style="21" customWidth="1"/>
    <col min="24" max="24" width="12.5546875" style="29" customWidth="1"/>
    <col min="25" max="16384" width="9.109375" style="17"/>
  </cols>
  <sheetData>
    <row r="1" spans="1:24" s="66" customFormat="1" x14ac:dyDescent="0.35">
      <c r="I1" s="43"/>
      <c r="K1" s="1"/>
      <c r="L1" s="38"/>
      <c r="U1" s="25"/>
      <c r="X1" s="25"/>
    </row>
    <row r="2" spans="1:24" s="66" customFormat="1" x14ac:dyDescent="0.35">
      <c r="I2" s="43"/>
      <c r="K2" s="1"/>
      <c r="L2" s="38"/>
      <c r="U2" s="25"/>
      <c r="X2" s="25"/>
    </row>
    <row r="3" spans="1:24" s="66" customFormat="1" x14ac:dyDescent="0.35">
      <c r="A3" s="66" t="s">
        <v>257</v>
      </c>
      <c r="I3" s="43"/>
      <c r="K3" s="1"/>
      <c r="L3" s="38"/>
      <c r="U3" s="25"/>
      <c r="X3" s="25"/>
    </row>
    <row r="4" spans="1:24" s="66" customFormat="1" x14ac:dyDescent="0.35">
      <c r="A4" s="63" t="s">
        <v>211</v>
      </c>
      <c r="B4" s="64"/>
      <c r="C4" s="64"/>
      <c r="D4" s="64"/>
      <c r="I4" s="43"/>
      <c r="K4" s="1"/>
      <c r="L4" s="38"/>
      <c r="U4" s="25"/>
      <c r="X4" s="25"/>
    </row>
    <row r="5" spans="1:24" s="18" customFormat="1" ht="22.5" customHeight="1" x14ac:dyDescent="0.3">
      <c r="A5" s="67" t="s">
        <v>0</v>
      </c>
      <c r="B5" s="67" t="s">
        <v>10</v>
      </c>
      <c r="C5" s="67" t="s">
        <v>1</v>
      </c>
      <c r="D5" s="67" t="s">
        <v>2</v>
      </c>
      <c r="E5" s="67" t="s">
        <v>3</v>
      </c>
      <c r="F5" s="67"/>
      <c r="G5" s="67"/>
      <c r="H5" s="67"/>
      <c r="I5" s="67" t="s">
        <v>9</v>
      </c>
      <c r="J5" s="67" t="s">
        <v>4</v>
      </c>
      <c r="K5" s="73" t="s">
        <v>5</v>
      </c>
      <c r="L5" s="76" t="s">
        <v>6</v>
      </c>
      <c r="M5" s="67" t="s">
        <v>11</v>
      </c>
      <c r="N5" s="79" t="s">
        <v>19</v>
      </c>
      <c r="O5" s="80"/>
      <c r="P5" s="80"/>
      <c r="Q5" s="80"/>
      <c r="R5" s="80"/>
      <c r="S5" s="80"/>
      <c r="T5" s="80"/>
      <c r="U5" s="70" t="s">
        <v>8</v>
      </c>
      <c r="V5" s="67" t="s">
        <v>7</v>
      </c>
      <c r="W5" s="67" t="s">
        <v>20</v>
      </c>
      <c r="X5" s="70" t="s">
        <v>13</v>
      </c>
    </row>
    <row r="6" spans="1:24" s="18" customFormat="1" ht="16.5" customHeigh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74"/>
      <c r="L6" s="77"/>
      <c r="M6" s="68"/>
      <c r="N6" s="67" t="s">
        <v>14</v>
      </c>
      <c r="O6" s="67" t="s">
        <v>15</v>
      </c>
      <c r="P6" s="67" t="s">
        <v>16</v>
      </c>
      <c r="Q6" s="67" t="s">
        <v>17</v>
      </c>
      <c r="R6" s="67" t="s">
        <v>18</v>
      </c>
      <c r="S6" s="67" t="s">
        <v>255</v>
      </c>
      <c r="T6" s="67" t="s">
        <v>256</v>
      </c>
      <c r="U6" s="71"/>
      <c r="V6" s="68"/>
      <c r="W6" s="68"/>
      <c r="X6" s="71"/>
    </row>
    <row r="7" spans="1:24" s="18" customForma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75"/>
      <c r="L7" s="78"/>
      <c r="M7" s="69"/>
      <c r="N7" s="69"/>
      <c r="O7" s="69"/>
      <c r="P7" s="69"/>
      <c r="Q7" s="69"/>
      <c r="R7" s="69"/>
      <c r="S7" s="69"/>
      <c r="T7" s="69"/>
      <c r="U7" s="72"/>
      <c r="V7" s="69"/>
      <c r="W7" s="69"/>
      <c r="X7" s="72"/>
    </row>
    <row r="8" spans="1:24" x14ac:dyDescent="0.35">
      <c r="A8" s="33">
        <v>1</v>
      </c>
      <c r="B8" s="34" t="s">
        <v>12</v>
      </c>
      <c r="C8" s="34" t="s">
        <v>101</v>
      </c>
      <c r="D8" s="34" t="s">
        <v>42</v>
      </c>
      <c r="E8" s="34" t="s">
        <v>102</v>
      </c>
      <c r="F8" s="32" t="str">
        <f>LEFT(C8,1)</f>
        <v>М</v>
      </c>
      <c r="G8" s="32" t="str">
        <f>LEFT(D8,1)</f>
        <v>Л</v>
      </c>
      <c r="H8" s="32" t="str">
        <f>LEFT(E8,1)</f>
        <v>И</v>
      </c>
      <c r="I8" s="47" t="s">
        <v>103</v>
      </c>
      <c r="J8" s="31" t="s">
        <v>66</v>
      </c>
      <c r="K8" s="34">
        <v>11</v>
      </c>
      <c r="L8" s="15" t="s">
        <v>248</v>
      </c>
      <c r="M8" s="28" t="str">
        <f>CONCATENATE(B8,"-",F8,G8,H8,"-",I8)</f>
        <v>Ж-МЛИ-17102001</v>
      </c>
      <c r="N8" s="20">
        <v>50</v>
      </c>
      <c r="O8" s="20">
        <v>34</v>
      </c>
      <c r="P8" s="20">
        <v>40</v>
      </c>
      <c r="Q8" s="20">
        <v>50</v>
      </c>
      <c r="R8" s="20">
        <v>40</v>
      </c>
      <c r="S8" s="20">
        <v>44</v>
      </c>
      <c r="T8" s="20">
        <v>70</v>
      </c>
      <c r="U8" s="30">
        <f>SUM(N8:T8)</f>
        <v>328</v>
      </c>
      <c r="V8" s="35">
        <v>388</v>
      </c>
      <c r="W8" s="36">
        <f>U8/V8</f>
        <v>0.84536082474226804</v>
      </c>
      <c r="X8" s="12" t="str">
        <f>IF(U8&gt;75%*V8,"Победитель",IF(U8&gt;50%*V8,"Призёр","Участник"))</f>
        <v>Победитель</v>
      </c>
    </row>
    <row r="9" spans="1:24" x14ac:dyDescent="0.35">
      <c r="A9" s="33">
        <v>2</v>
      </c>
      <c r="B9" s="34" t="s">
        <v>28</v>
      </c>
      <c r="C9" s="34" t="s">
        <v>104</v>
      </c>
      <c r="D9" s="34" t="s">
        <v>105</v>
      </c>
      <c r="E9" s="34" t="s">
        <v>106</v>
      </c>
      <c r="F9" s="32" t="str">
        <f>LEFT(C9,1)</f>
        <v>П</v>
      </c>
      <c r="G9" s="32" t="str">
        <f>LEFT(D9,1)</f>
        <v>Ф</v>
      </c>
      <c r="H9" s="32" t="str">
        <f>LEFT(E9,1)</f>
        <v>М</v>
      </c>
      <c r="I9" s="47" t="s">
        <v>107</v>
      </c>
      <c r="J9" s="31" t="s">
        <v>66</v>
      </c>
      <c r="K9" s="34">
        <v>11</v>
      </c>
      <c r="L9" s="15" t="s">
        <v>247</v>
      </c>
      <c r="M9" s="28" t="str">
        <f>CONCATENATE(B9,"-",F9,G9,H9,"-",I9)</f>
        <v>М-ПФМ-21022003</v>
      </c>
      <c r="N9" s="20">
        <v>40</v>
      </c>
      <c r="O9" s="20">
        <v>34</v>
      </c>
      <c r="P9" s="20">
        <v>40</v>
      </c>
      <c r="Q9" s="20">
        <v>30</v>
      </c>
      <c r="R9" s="20">
        <v>30</v>
      </c>
      <c r="S9" s="20">
        <v>40</v>
      </c>
      <c r="T9" s="20">
        <v>62</v>
      </c>
      <c r="U9" s="30">
        <f>SUM(N9:T9)</f>
        <v>276</v>
      </c>
      <c r="V9" s="35">
        <v>388</v>
      </c>
      <c r="W9" s="36">
        <f>U9/V9</f>
        <v>0.71134020618556704</v>
      </c>
      <c r="X9" s="12" t="str">
        <f>IF(U9&gt;75%*V9,"Победитель",IF(U9&gt;50%*V9,"Призёр","Участник"))</f>
        <v>Призёр</v>
      </c>
    </row>
    <row r="10" spans="1:24" x14ac:dyDescent="0.35">
      <c r="A10" s="33">
        <v>3</v>
      </c>
      <c r="B10" s="34" t="s">
        <v>28</v>
      </c>
      <c r="C10" s="13" t="s">
        <v>88</v>
      </c>
      <c r="D10" s="13" t="s">
        <v>79</v>
      </c>
      <c r="E10" s="13" t="s">
        <v>89</v>
      </c>
      <c r="F10" s="32" t="str">
        <f>LEFT(C10,1)</f>
        <v>З</v>
      </c>
      <c r="G10" s="32" t="str">
        <f>LEFT(D10,1)</f>
        <v>С</v>
      </c>
      <c r="H10" s="32" t="str">
        <f>LEFT(E10,1)</f>
        <v>Г</v>
      </c>
      <c r="I10" s="44" t="s">
        <v>90</v>
      </c>
      <c r="J10" s="31" t="s">
        <v>66</v>
      </c>
      <c r="K10" s="34">
        <v>11</v>
      </c>
      <c r="L10" s="14" t="s">
        <v>244</v>
      </c>
      <c r="M10" s="28" t="str">
        <f>CONCATENATE(B10,"-",F10,G10,H10,"-",I10)</f>
        <v>М-ЗСГ-18072002</v>
      </c>
      <c r="N10" s="20">
        <v>21</v>
      </c>
      <c r="O10" s="20">
        <v>28</v>
      </c>
      <c r="P10" s="20">
        <v>0</v>
      </c>
      <c r="Q10" s="20">
        <v>37</v>
      </c>
      <c r="R10" s="20">
        <v>23</v>
      </c>
      <c r="S10" s="20">
        <v>34</v>
      </c>
      <c r="T10" s="20">
        <v>26</v>
      </c>
      <c r="U10" s="30">
        <f>SUM(N10:T10)</f>
        <v>169</v>
      </c>
      <c r="V10" s="35">
        <v>388</v>
      </c>
      <c r="W10" s="36">
        <f>U10/V10</f>
        <v>0.43556701030927836</v>
      </c>
      <c r="X10" s="12" t="str">
        <f>IF(U10&gt;75%*V10,"Победитель",IF(U10&gt;50%*V10,"Призёр","Участник"))</f>
        <v>Участник</v>
      </c>
    </row>
    <row r="11" spans="1:24" x14ac:dyDescent="0.35">
      <c r="A11" s="33">
        <v>4</v>
      </c>
      <c r="B11" s="34" t="s">
        <v>28</v>
      </c>
      <c r="C11" s="34" t="s">
        <v>94</v>
      </c>
      <c r="D11" s="34" t="s">
        <v>108</v>
      </c>
      <c r="E11" s="34" t="s">
        <v>39</v>
      </c>
      <c r="F11" s="32" t="str">
        <f>LEFT(C11,1)</f>
        <v>Т</v>
      </c>
      <c r="G11" s="32" t="str">
        <f>LEFT(D11,1)</f>
        <v>В</v>
      </c>
      <c r="H11" s="32" t="str">
        <f>LEFT(E11,1)</f>
        <v>Д</v>
      </c>
      <c r="I11" s="47" t="s">
        <v>109</v>
      </c>
      <c r="J11" s="31" t="s">
        <v>66</v>
      </c>
      <c r="K11" s="34">
        <v>11</v>
      </c>
      <c r="L11" s="15" t="s">
        <v>234</v>
      </c>
      <c r="M11" s="28" t="str">
        <f>CONCATENATE(B11,"-",F11,G11,H11,"-",I11)</f>
        <v>М-ТВД-06012003</v>
      </c>
      <c r="N11" s="20">
        <v>8</v>
      </c>
      <c r="O11" s="20">
        <v>10</v>
      </c>
      <c r="P11" s="20">
        <v>30</v>
      </c>
      <c r="Q11" s="20">
        <v>40</v>
      </c>
      <c r="R11" s="20">
        <v>10</v>
      </c>
      <c r="S11" s="20">
        <v>50</v>
      </c>
      <c r="T11" s="20">
        <v>0</v>
      </c>
      <c r="U11" s="30">
        <f>SUM(N11:T11)</f>
        <v>148</v>
      </c>
      <c r="V11" s="35">
        <v>388</v>
      </c>
      <c r="W11" s="36">
        <f>U11/V11</f>
        <v>0.38144329896907214</v>
      </c>
      <c r="X11" s="12" t="str">
        <f>IF(U11&gt;75%*V11,"Победитель",IF(U11&gt;50%*V11,"Призёр","Участник"))</f>
        <v>Участник</v>
      </c>
    </row>
    <row r="12" spans="1:24" x14ac:dyDescent="0.35">
      <c r="A12" s="33">
        <v>5</v>
      </c>
      <c r="B12" s="6" t="s">
        <v>12</v>
      </c>
      <c r="C12" s="6" t="s">
        <v>166</v>
      </c>
      <c r="D12" s="6" t="s">
        <v>138</v>
      </c>
      <c r="E12" s="6" t="s">
        <v>54</v>
      </c>
      <c r="F12" s="32" t="str">
        <f>LEFT(C12,1)</f>
        <v>К</v>
      </c>
      <c r="G12" s="32" t="str">
        <f>LEFT(D12,1)</f>
        <v>А</v>
      </c>
      <c r="H12" s="32" t="str">
        <f>LEFT(E12,1)</f>
        <v>О</v>
      </c>
      <c r="I12" s="50" t="s">
        <v>170</v>
      </c>
      <c r="J12" s="6" t="s">
        <v>160</v>
      </c>
      <c r="K12" s="6">
        <v>11</v>
      </c>
      <c r="L12" s="9" t="s">
        <v>242</v>
      </c>
      <c r="M12" s="28" t="str">
        <f>CONCATENATE(B12,"-",F12,G12,H12,"-",I12)</f>
        <v>Ж-КАО-06102002</v>
      </c>
      <c r="N12" s="20">
        <v>0</v>
      </c>
      <c r="O12" s="20">
        <v>20</v>
      </c>
      <c r="P12" s="20">
        <v>15</v>
      </c>
      <c r="Q12" s="20">
        <v>40</v>
      </c>
      <c r="R12" s="20">
        <v>10</v>
      </c>
      <c r="S12" s="20">
        <v>20</v>
      </c>
      <c r="T12" s="20">
        <v>40</v>
      </c>
      <c r="U12" s="30">
        <f>SUM(N12:T12)</f>
        <v>145</v>
      </c>
      <c r="V12" s="35">
        <v>388</v>
      </c>
      <c r="W12" s="36">
        <f>U12/V12</f>
        <v>0.37371134020618557</v>
      </c>
      <c r="X12" s="12" t="str">
        <f>IF(U12&gt;75%*V12,"Победитель",IF(U12&gt;50%*V12,"Призёр","Участник"))</f>
        <v>Участник</v>
      </c>
    </row>
    <row r="13" spans="1:24" x14ac:dyDescent="0.35">
      <c r="A13" s="33">
        <v>6</v>
      </c>
      <c r="B13" s="34" t="s">
        <v>28</v>
      </c>
      <c r="C13" s="13" t="s">
        <v>91</v>
      </c>
      <c r="D13" s="13" t="s">
        <v>31</v>
      </c>
      <c r="E13" s="13" t="s">
        <v>92</v>
      </c>
      <c r="F13" s="32" t="str">
        <f>LEFT(C13,1)</f>
        <v>Б</v>
      </c>
      <c r="G13" s="32" t="str">
        <f>LEFT(D13,1)</f>
        <v>Н</v>
      </c>
      <c r="H13" s="32" t="str">
        <f>LEFT(E13,1)</f>
        <v>А</v>
      </c>
      <c r="I13" s="44" t="s">
        <v>93</v>
      </c>
      <c r="J13" s="31" t="s">
        <v>66</v>
      </c>
      <c r="K13" s="34">
        <v>11</v>
      </c>
      <c r="L13" s="14" t="s">
        <v>246</v>
      </c>
      <c r="M13" s="28" t="str">
        <f>CONCATENATE(B13,"-",F13,G13,H13,"-",I13)</f>
        <v>М-БНА-19092002</v>
      </c>
      <c r="N13" s="20">
        <v>20</v>
      </c>
      <c r="O13" s="20">
        <v>34</v>
      </c>
      <c r="P13" s="20">
        <v>0</v>
      </c>
      <c r="Q13" s="20">
        <v>40</v>
      </c>
      <c r="R13" s="20">
        <v>30</v>
      </c>
      <c r="S13" s="20">
        <v>20</v>
      </c>
      <c r="T13" s="20">
        <v>0</v>
      </c>
      <c r="U13" s="30">
        <f>SUM(N13:T13)</f>
        <v>144</v>
      </c>
      <c r="V13" s="35">
        <v>388</v>
      </c>
      <c r="W13" s="36">
        <f>U13/V13</f>
        <v>0.37113402061855671</v>
      </c>
      <c r="X13" s="12" t="str">
        <f>IF(U13&gt;75%*V13,"Победитель",IF(U13&gt;50%*V13,"Призёр","Участник"))</f>
        <v>Участник</v>
      </c>
    </row>
    <row r="14" spans="1:24" x14ac:dyDescent="0.35">
      <c r="A14" s="33">
        <v>7</v>
      </c>
      <c r="B14" s="34" t="s">
        <v>28</v>
      </c>
      <c r="C14" s="13" t="s">
        <v>96</v>
      </c>
      <c r="D14" s="13" t="s">
        <v>97</v>
      </c>
      <c r="E14" s="13" t="s">
        <v>98</v>
      </c>
      <c r="F14" s="32" t="str">
        <f>LEFT(C14,1)</f>
        <v>И</v>
      </c>
      <c r="G14" s="32" t="str">
        <f>LEFT(D14,1)</f>
        <v>И</v>
      </c>
      <c r="H14" s="32" t="str">
        <f>LEFT(E14,1)</f>
        <v>И</v>
      </c>
      <c r="I14" s="44" t="s">
        <v>99</v>
      </c>
      <c r="J14" s="31" t="s">
        <v>66</v>
      </c>
      <c r="K14" s="34">
        <v>11</v>
      </c>
      <c r="L14" s="14" t="s">
        <v>243</v>
      </c>
      <c r="M14" s="28" t="str">
        <f>CONCATENATE(B14,"-",F14,G14,H14,"-",I14)</f>
        <v>М-ИИИ-07092002</v>
      </c>
      <c r="N14" s="20">
        <v>8</v>
      </c>
      <c r="O14" s="20">
        <v>6</v>
      </c>
      <c r="P14" s="20">
        <v>0</v>
      </c>
      <c r="Q14" s="20">
        <v>0</v>
      </c>
      <c r="R14" s="20">
        <v>17</v>
      </c>
      <c r="S14" s="20">
        <v>9</v>
      </c>
      <c r="T14" s="20">
        <v>0</v>
      </c>
      <c r="U14" s="30">
        <f>SUM(N14:T14)</f>
        <v>40</v>
      </c>
      <c r="V14" s="35">
        <v>388</v>
      </c>
      <c r="W14" s="36">
        <f>U14/V14</f>
        <v>0.10309278350515463</v>
      </c>
      <c r="X14" s="12" t="str">
        <f>IF(U14&gt;75%*V14,"Победитель",IF(U14&gt;50%*V14,"Призёр","Участник"))</f>
        <v>Участник</v>
      </c>
    </row>
    <row r="15" spans="1:24" x14ac:dyDescent="0.35">
      <c r="A15" s="33">
        <v>8</v>
      </c>
      <c r="B15" s="34" t="s">
        <v>28</v>
      </c>
      <c r="C15" s="13" t="s">
        <v>68</v>
      </c>
      <c r="D15" s="13" t="s">
        <v>69</v>
      </c>
      <c r="E15" s="13"/>
      <c r="F15" s="32" t="str">
        <f>LEFT(C15,1)</f>
        <v>К</v>
      </c>
      <c r="G15" s="32" t="str">
        <f>LEFT(D15,1)</f>
        <v>М</v>
      </c>
      <c r="H15" s="32" t="str">
        <f>LEFT(E15,1)</f>
        <v/>
      </c>
      <c r="I15" s="44" t="s">
        <v>70</v>
      </c>
      <c r="J15" s="31" t="s">
        <v>66</v>
      </c>
      <c r="K15" s="23">
        <v>12</v>
      </c>
      <c r="L15" s="40" t="s">
        <v>245</v>
      </c>
      <c r="M15" s="28" t="str">
        <f>CONCATENATE(B15,"-",F15,G15,H15,"-",I15)</f>
        <v>М-КМ-20012002</v>
      </c>
      <c r="N15" s="20">
        <v>50</v>
      </c>
      <c r="O15" s="20">
        <v>34</v>
      </c>
      <c r="P15" s="20">
        <v>40</v>
      </c>
      <c r="Q15" s="20">
        <v>30</v>
      </c>
      <c r="R15" s="20">
        <v>40</v>
      </c>
      <c r="S15" s="20">
        <v>50</v>
      </c>
      <c r="T15" s="20">
        <v>0</v>
      </c>
      <c r="U15" s="30">
        <f>SUM(N15:T15)</f>
        <v>244</v>
      </c>
      <c r="V15" s="35">
        <v>388</v>
      </c>
      <c r="W15" s="36">
        <f>U15/V15</f>
        <v>0.62886597938144329</v>
      </c>
      <c r="X15" s="12" t="str">
        <f>IF(U15&gt;75%*V15,"Победитель",IF(U15&gt;50%*V15,"Призёр","Участник"))</f>
        <v>Призёр</v>
      </c>
    </row>
    <row r="16" spans="1:24" x14ac:dyDescent="0.35">
      <c r="A16" s="33">
        <v>9</v>
      </c>
      <c r="B16" s="34" t="s">
        <v>28</v>
      </c>
      <c r="C16" s="13" t="s">
        <v>71</v>
      </c>
      <c r="D16" s="13" t="s">
        <v>38</v>
      </c>
      <c r="E16" s="13" t="s">
        <v>63</v>
      </c>
      <c r="F16" s="32" t="str">
        <f>LEFT(C16,1)</f>
        <v>П</v>
      </c>
      <c r="G16" s="32" t="str">
        <f>LEFT(D16,1)</f>
        <v>М</v>
      </c>
      <c r="H16" s="32" t="str">
        <f>LEFT(E16,1)</f>
        <v>А</v>
      </c>
      <c r="I16" s="44" t="s">
        <v>72</v>
      </c>
      <c r="J16" s="31" t="s">
        <v>66</v>
      </c>
      <c r="K16" s="23">
        <v>12</v>
      </c>
      <c r="L16" s="40" t="s">
        <v>227</v>
      </c>
      <c r="M16" s="28" t="str">
        <f>CONCATENATE(B16,"-",F16,G16,H16,"-",I16)</f>
        <v>М-ПМА-29082001</v>
      </c>
      <c r="N16" s="20">
        <v>40</v>
      </c>
      <c r="O16" s="20">
        <v>32</v>
      </c>
      <c r="P16" s="20">
        <v>40</v>
      </c>
      <c r="Q16" s="20">
        <v>32</v>
      </c>
      <c r="R16" s="20">
        <v>30</v>
      </c>
      <c r="S16" s="20">
        <v>30</v>
      </c>
      <c r="T16" s="20">
        <v>40</v>
      </c>
      <c r="U16" s="30">
        <f>SUM(N16:T16)</f>
        <v>244</v>
      </c>
      <c r="V16" s="35">
        <v>388</v>
      </c>
      <c r="W16" s="36">
        <f>U16/V16</f>
        <v>0.62886597938144329</v>
      </c>
      <c r="X16" s="12" t="str">
        <f>IF(U16&gt;75%*V16,"Победитель",IF(U16&gt;50%*V16,"Призёр","Участник"))</f>
        <v>Призёр</v>
      </c>
    </row>
    <row r="17" spans="1:24" x14ac:dyDescent="0.35">
      <c r="A17" s="33">
        <v>10</v>
      </c>
      <c r="B17" s="34" t="s">
        <v>12</v>
      </c>
      <c r="C17" s="13" t="s">
        <v>74</v>
      </c>
      <c r="D17" s="13" t="s">
        <v>75</v>
      </c>
      <c r="E17" s="13" t="s">
        <v>76</v>
      </c>
      <c r="F17" s="32" t="str">
        <f>LEFT(C17,1)</f>
        <v>Ж</v>
      </c>
      <c r="G17" s="32" t="str">
        <f>LEFT(D17,1)</f>
        <v>А</v>
      </c>
      <c r="H17" s="32" t="str">
        <f>LEFT(E17,1)</f>
        <v>В</v>
      </c>
      <c r="I17" s="44" t="s">
        <v>77</v>
      </c>
      <c r="J17" s="31" t="s">
        <v>66</v>
      </c>
      <c r="K17" s="23">
        <v>12</v>
      </c>
      <c r="L17" s="40" t="s">
        <v>241</v>
      </c>
      <c r="M17" s="28" t="str">
        <f>CONCATENATE(B17,"-",F17,G17,H17,"-",I17)</f>
        <v>Ж-ЖАВ-30032002</v>
      </c>
      <c r="N17" s="20">
        <v>16</v>
      </c>
      <c r="O17" s="20">
        <v>26</v>
      </c>
      <c r="P17" s="20">
        <v>0</v>
      </c>
      <c r="Q17" s="20">
        <v>30</v>
      </c>
      <c r="R17" s="20">
        <v>32</v>
      </c>
      <c r="S17" s="20">
        <v>40</v>
      </c>
      <c r="T17" s="20">
        <v>35</v>
      </c>
      <c r="U17" s="30">
        <f>SUM(N17:T17)</f>
        <v>179</v>
      </c>
      <c r="V17" s="35">
        <v>388</v>
      </c>
      <c r="W17" s="36">
        <f>U17/V17</f>
        <v>0.46134020618556704</v>
      </c>
      <c r="X17" s="12" t="str">
        <f>IF(U17&gt;75%*V17,"Победитель",IF(U17&gt;50%*V17,"Призёр","Участник"))</f>
        <v>Участник</v>
      </c>
    </row>
    <row r="18" spans="1:24" x14ac:dyDescent="0.35">
      <c r="A18" s="33">
        <v>11</v>
      </c>
      <c r="B18" s="34" t="s">
        <v>28</v>
      </c>
      <c r="C18" s="13" t="s">
        <v>82</v>
      </c>
      <c r="D18" s="13" t="s">
        <v>86</v>
      </c>
      <c r="E18" s="13" t="s">
        <v>84</v>
      </c>
      <c r="F18" s="32" t="str">
        <f>LEFT(C18,1)</f>
        <v>С</v>
      </c>
      <c r="G18" s="32" t="str">
        <f>LEFT(D18,1)</f>
        <v>Ю</v>
      </c>
      <c r="H18" s="32" t="str">
        <f>LEFT(E18,1)</f>
        <v>Ю</v>
      </c>
      <c r="I18" s="44" t="s">
        <v>87</v>
      </c>
      <c r="J18" s="31" t="s">
        <v>66</v>
      </c>
      <c r="K18" s="34">
        <v>12</v>
      </c>
      <c r="L18" s="14" t="s">
        <v>229</v>
      </c>
      <c r="M18" s="28" t="str">
        <f>CONCATENATE(B18,"-",F18,G18,H18,"-",I18)</f>
        <v>М-СЮЮ-04072002</v>
      </c>
      <c r="N18" s="20">
        <v>8</v>
      </c>
      <c r="O18" s="20">
        <v>30</v>
      </c>
      <c r="P18" s="20">
        <v>30</v>
      </c>
      <c r="Q18" s="20">
        <v>20</v>
      </c>
      <c r="R18" s="20">
        <v>10</v>
      </c>
      <c r="S18" s="20">
        <v>10</v>
      </c>
      <c r="T18" s="20">
        <v>0</v>
      </c>
      <c r="U18" s="30">
        <f>SUM(N18:T18)</f>
        <v>108</v>
      </c>
      <c r="V18" s="35">
        <v>388</v>
      </c>
      <c r="W18" s="36">
        <f>U18/V18</f>
        <v>0.27835051546391754</v>
      </c>
      <c r="X18" s="12" t="str">
        <f>IF(U18&gt;75%*V18,"Победитель",IF(U18&gt;50%*V18,"Призёр","Участник"))</f>
        <v>Участник</v>
      </c>
    </row>
    <row r="19" spans="1:24" x14ac:dyDescent="0.35">
      <c r="A19" s="33">
        <v>12</v>
      </c>
      <c r="B19" s="34" t="s">
        <v>28</v>
      </c>
      <c r="C19" s="13" t="s">
        <v>82</v>
      </c>
      <c r="D19" s="13" t="s">
        <v>83</v>
      </c>
      <c r="E19" s="13" t="s">
        <v>84</v>
      </c>
      <c r="F19" s="32" t="str">
        <f>LEFT(C19,1)</f>
        <v>С</v>
      </c>
      <c r="G19" s="32" t="str">
        <f>LEFT(D19,1)</f>
        <v>И</v>
      </c>
      <c r="H19" s="32" t="str">
        <f>LEFT(E19,1)</f>
        <v>Ю</v>
      </c>
      <c r="I19" s="44" t="s">
        <v>85</v>
      </c>
      <c r="J19" s="31" t="s">
        <v>66</v>
      </c>
      <c r="K19" s="34">
        <v>12</v>
      </c>
      <c r="L19" s="14" t="s">
        <v>230</v>
      </c>
      <c r="M19" s="28" t="str">
        <f>CONCATENATE(B19,"-",F19,G19,H19,"-",I19)</f>
        <v>М-СИЮ-18072000</v>
      </c>
      <c r="N19" s="20">
        <v>4</v>
      </c>
      <c r="O19" s="20">
        <v>30</v>
      </c>
      <c r="P19" s="20">
        <v>30</v>
      </c>
      <c r="Q19" s="20">
        <v>20</v>
      </c>
      <c r="R19" s="20">
        <v>0</v>
      </c>
      <c r="S19" s="20">
        <v>8</v>
      </c>
      <c r="T19" s="20">
        <v>0</v>
      </c>
      <c r="U19" s="30">
        <f>SUM(N19:T19)</f>
        <v>92</v>
      </c>
      <c r="V19" s="35">
        <v>388</v>
      </c>
      <c r="W19" s="36">
        <f>U19/V19</f>
        <v>0.23711340206185566</v>
      </c>
      <c r="X19" s="12" t="str">
        <f>IF(U19&gt;75%*V19,"Победитель",IF(U19&gt;50%*V19,"Призёр","Участник"))</f>
        <v>Участник</v>
      </c>
    </row>
    <row r="20" spans="1:24" x14ac:dyDescent="0.35">
      <c r="A20" s="33">
        <v>13</v>
      </c>
      <c r="B20" s="34" t="s">
        <v>28</v>
      </c>
      <c r="C20" s="34" t="s">
        <v>78</v>
      </c>
      <c r="D20" s="34" t="s">
        <v>79</v>
      </c>
      <c r="E20" s="34" t="s">
        <v>63</v>
      </c>
      <c r="F20" s="32" t="str">
        <f>LEFT(C20,1)</f>
        <v>Г</v>
      </c>
      <c r="G20" s="32" t="str">
        <f>LEFT(D20,1)</f>
        <v>С</v>
      </c>
      <c r="H20" s="32" t="str">
        <f>LEFT(E20,1)</f>
        <v>А</v>
      </c>
      <c r="I20" s="47" t="s">
        <v>80</v>
      </c>
      <c r="J20" s="31" t="s">
        <v>66</v>
      </c>
      <c r="K20" s="34">
        <v>12</v>
      </c>
      <c r="L20" s="15" t="s">
        <v>231</v>
      </c>
      <c r="M20" s="28" t="str">
        <f>CONCATENATE(B20,"-",F20,G20,H20,"-",I20)</f>
        <v>М-ГСА-16062001</v>
      </c>
      <c r="N20" s="20">
        <v>4</v>
      </c>
      <c r="O20" s="20">
        <v>16</v>
      </c>
      <c r="P20" s="20">
        <v>0</v>
      </c>
      <c r="Q20" s="20">
        <v>20</v>
      </c>
      <c r="R20" s="20">
        <v>30</v>
      </c>
      <c r="S20" s="20">
        <v>4</v>
      </c>
      <c r="T20" s="20">
        <v>0</v>
      </c>
      <c r="U20" s="30">
        <f>SUM(N20:T20)</f>
        <v>74</v>
      </c>
      <c r="V20" s="35">
        <v>388</v>
      </c>
      <c r="W20" s="36">
        <f>U20/V20</f>
        <v>0.19072164948453607</v>
      </c>
      <c r="X20" s="12" t="str">
        <f>IF(U20&gt;75%*V20,"Победитель",IF(U20&gt;50%*V20,"Призёр","Участник"))</f>
        <v>Участник</v>
      </c>
    </row>
  </sheetData>
  <sheetProtection password="CF7A" sheet="1" objects="1" scenarios="1"/>
  <mergeCells count="25">
    <mergeCell ref="V5:V7"/>
    <mergeCell ref="W5:W7"/>
    <mergeCell ref="X5:X7"/>
    <mergeCell ref="N6:N7"/>
    <mergeCell ref="O6:O7"/>
    <mergeCell ref="P6:P7"/>
    <mergeCell ref="Q6:Q7"/>
    <mergeCell ref="R6:R7"/>
    <mergeCell ref="S6:S7"/>
    <mergeCell ref="T6:T7"/>
    <mergeCell ref="K5:K7"/>
    <mergeCell ref="L5:L7"/>
    <mergeCell ref="M5:M7"/>
    <mergeCell ref="N5:T5"/>
    <mergeCell ref="U5:U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Искусство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2019-11-26T12:23:25Z</dcterms:modified>
</cp:coreProperties>
</file>