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785" yWindow="45" windowWidth="10830" windowHeight="9120" activeTab="5"/>
  </bookViews>
  <sheets>
    <sheet name="Биология 7-11" sheetId="1" r:id="rId1"/>
    <sheet name="Биология 7" sheetId="2" r:id="rId2"/>
    <sheet name="Биология 8" sheetId="3" r:id="rId3"/>
    <sheet name="Биология 9" sheetId="4" r:id="rId4"/>
    <sheet name="Биология 10" sheetId="5" r:id="rId5"/>
    <sheet name="Биология 11" sheetId="6" r:id="rId6"/>
  </sheets>
  <definedNames>
    <definedName name="_xlnm._FilterDatabase" localSheetId="4" hidden="1">'Биология 10'!$A$10:$U$28</definedName>
    <definedName name="_xlnm._FilterDatabase" localSheetId="5" hidden="1">'Биология 11'!$A$10:$U$27</definedName>
    <definedName name="_xlnm._FilterDatabase" localSheetId="1" hidden="1">'Биология 7'!$A$10:$U$21</definedName>
    <definedName name="_xlnm._FilterDatabase" localSheetId="0" hidden="1">'Биология 7-11'!$A$10:$U$61</definedName>
    <definedName name="_xlnm._FilterDatabase" localSheetId="2" hidden="1">'Биология 8'!$A$10:$U$20</definedName>
    <definedName name="_xlnm._FilterDatabase" localSheetId="3" hidden="1">'Биология 9'!$A$10:$U$21</definedName>
    <definedName name="Z_51AE8C00_D91B_4053_BFB1_C9211DD96071_.wvu.Rows" localSheetId="4" hidden="1">'Биология 10'!$1:$9</definedName>
    <definedName name="Z_51AE8C00_D91B_4053_BFB1_C9211DD96071_.wvu.Rows" localSheetId="5" hidden="1">'Биология 11'!$1:$9</definedName>
    <definedName name="Z_51AE8C00_D91B_4053_BFB1_C9211DD96071_.wvu.Rows" localSheetId="1" hidden="1">'Биология 7'!$1:$9</definedName>
    <definedName name="Z_51AE8C00_D91B_4053_BFB1_C9211DD96071_.wvu.Rows" localSheetId="0" hidden="1">'Биология 7-11'!$1:$9</definedName>
    <definedName name="Z_51AE8C00_D91B_4053_BFB1_C9211DD96071_.wvu.Rows" localSheetId="2" hidden="1">'Биология 8'!$1:$9</definedName>
    <definedName name="Z_51AE8C00_D91B_4053_BFB1_C9211DD96071_.wvu.Rows" localSheetId="3" hidden="1">'Биология 9'!$1:$9</definedName>
    <definedName name="Z_EE88200D_0ACD_4ABC_BF32_4FDE397FC973_.wvu.Rows" localSheetId="4" hidden="1">'Биология 10'!$1:$9</definedName>
    <definedName name="Z_EE88200D_0ACD_4ABC_BF32_4FDE397FC973_.wvu.Rows" localSheetId="5" hidden="1">'Биология 11'!$1:$9</definedName>
    <definedName name="Z_EE88200D_0ACD_4ABC_BF32_4FDE397FC973_.wvu.Rows" localSheetId="1" hidden="1">'Биология 7'!$1:$9</definedName>
    <definedName name="Z_EE88200D_0ACD_4ABC_BF32_4FDE397FC973_.wvu.Rows" localSheetId="0" hidden="1">'Биология 7-11'!$1:$9</definedName>
    <definedName name="Z_EE88200D_0ACD_4ABC_BF32_4FDE397FC973_.wvu.Rows" localSheetId="2" hidden="1">'Биология 8'!$1:$9</definedName>
    <definedName name="Z_EE88200D_0ACD_4ABC_BF32_4FDE397FC973_.wvu.Rows" localSheetId="3" hidden="1">'Биология 9'!$1:$9</definedName>
  </definedNames>
  <calcPr calcId="145621" calcOnSave="0"/>
  <customWorkbookViews>
    <customWorkbookView name="Пользователь Windows - Личное представление" guid="{EE88200D-0ACD-4ABC-BF32-4FDE397FC973}" mergeInterval="0" personalView="1" maximized="1" xWindow="-8" yWindow="-8" windowWidth="1296" windowHeight="1000" activeSheetId="1"/>
    <customWorkbookView name="1 - Личное представление" guid="{51AE8C00-D91B-4053-BFB1-C9211DD96071}" mergeInterval="0" personalView="1" maximized="1" windowWidth="1436" windowHeight="646" activeSheetId="1"/>
  </customWorkbookViews>
</workbook>
</file>

<file path=xl/calcChain.xml><?xml version="1.0" encoding="utf-8"?>
<calcChain xmlns="http://schemas.openxmlformats.org/spreadsheetml/2006/main">
  <c r="R61" i="1" l="1"/>
  <c r="U61" i="1" s="1"/>
  <c r="H61" i="1"/>
  <c r="G61" i="1"/>
  <c r="F61" i="1"/>
  <c r="M61" i="1" s="1"/>
  <c r="R60" i="1"/>
  <c r="T60" i="1" s="1"/>
  <c r="M60" i="1"/>
  <c r="T59" i="1"/>
  <c r="R59" i="1"/>
  <c r="U59" i="1" s="1"/>
  <c r="H59" i="1"/>
  <c r="G59" i="1"/>
  <c r="M59" i="1" s="1"/>
  <c r="F59" i="1"/>
  <c r="R58" i="1"/>
  <c r="U58" i="1" s="1"/>
  <c r="M58" i="1"/>
  <c r="R57" i="1"/>
  <c r="U57" i="1" s="1"/>
  <c r="H57" i="1"/>
  <c r="G57" i="1"/>
  <c r="F57" i="1"/>
  <c r="M57" i="1" s="1"/>
  <c r="T56" i="1"/>
  <c r="R56" i="1"/>
  <c r="U56" i="1" s="1"/>
  <c r="H56" i="1"/>
  <c r="G56" i="1"/>
  <c r="F56" i="1"/>
  <c r="M56" i="1" s="1"/>
  <c r="R55" i="1"/>
  <c r="U55" i="1" s="1"/>
  <c r="H55" i="1"/>
  <c r="G55" i="1"/>
  <c r="F55" i="1"/>
  <c r="M55" i="1" s="1"/>
  <c r="T54" i="1"/>
  <c r="R54" i="1"/>
  <c r="U54" i="1" s="1"/>
  <c r="H54" i="1"/>
  <c r="G54" i="1"/>
  <c r="F54" i="1"/>
  <c r="M54" i="1" s="1"/>
  <c r="R53" i="1"/>
  <c r="U53" i="1" s="1"/>
  <c r="H53" i="1"/>
  <c r="G53" i="1"/>
  <c r="F53" i="1"/>
  <c r="M53" i="1" s="1"/>
  <c r="T52" i="1"/>
  <c r="R52" i="1"/>
  <c r="U52" i="1" s="1"/>
  <c r="H52" i="1"/>
  <c r="G52" i="1"/>
  <c r="F52" i="1"/>
  <c r="M52" i="1" s="1"/>
  <c r="R51" i="1"/>
  <c r="U51" i="1" s="1"/>
  <c r="H51" i="1"/>
  <c r="G51" i="1"/>
  <c r="F51" i="1"/>
  <c r="M51" i="1" s="1"/>
  <c r="T50" i="1"/>
  <c r="R50" i="1"/>
  <c r="U50" i="1" s="1"/>
  <c r="H50" i="1"/>
  <c r="G50" i="1"/>
  <c r="F50" i="1"/>
  <c r="M50" i="1" s="1"/>
  <c r="R49" i="1"/>
  <c r="U49" i="1" s="1"/>
  <c r="H49" i="1"/>
  <c r="G49" i="1"/>
  <c r="F49" i="1"/>
  <c r="M49" i="1" s="1"/>
  <c r="R48" i="1"/>
  <c r="T48" i="1" s="1"/>
  <c r="H48" i="1"/>
  <c r="G48" i="1"/>
  <c r="F48" i="1"/>
  <c r="M48" i="1" s="1"/>
  <c r="T47" i="1"/>
  <c r="R47" i="1"/>
  <c r="U47" i="1" s="1"/>
  <c r="H47" i="1"/>
  <c r="G47" i="1"/>
  <c r="F47" i="1"/>
  <c r="M47" i="1" s="1"/>
  <c r="R46" i="1"/>
  <c r="T46" i="1" s="1"/>
  <c r="H46" i="1"/>
  <c r="G46" i="1"/>
  <c r="F46" i="1"/>
  <c r="M46" i="1" s="1"/>
  <c r="T45" i="1"/>
  <c r="R45" i="1"/>
  <c r="U45" i="1" s="1"/>
  <c r="H45" i="1"/>
  <c r="G45" i="1"/>
  <c r="F45" i="1"/>
  <c r="M45" i="1" s="1"/>
  <c r="R44" i="1"/>
  <c r="T44" i="1" s="1"/>
  <c r="H44" i="1"/>
  <c r="G44" i="1"/>
  <c r="F44" i="1"/>
  <c r="M44" i="1" s="1"/>
  <c r="T43" i="1"/>
  <c r="R43" i="1"/>
  <c r="U43" i="1" s="1"/>
  <c r="H43" i="1"/>
  <c r="G43" i="1"/>
  <c r="M43" i="1" s="1"/>
  <c r="F43" i="1"/>
  <c r="R42" i="1"/>
  <c r="T42" i="1" s="1"/>
  <c r="H42" i="1"/>
  <c r="G42" i="1"/>
  <c r="F42" i="1"/>
  <c r="M42" i="1" s="1"/>
  <c r="T41" i="1"/>
  <c r="R41" i="1"/>
  <c r="U41" i="1" s="1"/>
  <c r="H41" i="1"/>
  <c r="G41" i="1"/>
  <c r="M41" i="1" s="1"/>
  <c r="F41" i="1"/>
  <c r="R40" i="1"/>
  <c r="T40" i="1" s="1"/>
  <c r="M40" i="1"/>
  <c r="R39" i="1"/>
  <c r="T39" i="1" s="1"/>
  <c r="M39" i="1"/>
  <c r="T38" i="1"/>
  <c r="R38" i="1"/>
  <c r="U38" i="1" s="1"/>
  <c r="H38" i="1"/>
  <c r="G38" i="1"/>
  <c r="F38" i="1"/>
  <c r="M38" i="1" s="1"/>
  <c r="R37" i="1"/>
  <c r="U37" i="1" s="1"/>
  <c r="H37" i="1"/>
  <c r="G37" i="1"/>
  <c r="F37" i="1"/>
  <c r="M37" i="1" s="1"/>
  <c r="T36" i="1"/>
  <c r="R36" i="1"/>
  <c r="U36" i="1" s="1"/>
  <c r="H36" i="1"/>
  <c r="G36" i="1"/>
  <c r="F36" i="1"/>
  <c r="M36" i="1" s="1"/>
  <c r="R35" i="1"/>
  <c r="U35" i="1" s="1"/>
  <c r="H35" i="1"/>
  <c r="G35" i="1"/>
  <c r="F35" i="1"/>
  <c r="M35" i="1" s="1"/>
  <c r="T34" i="1"/>
  <c r="R34" i="1"/>
  <c r="U34" i="1" s="1"/>
  <c r="H34" i="1"/>
  <c r="G34" i="1"/>
  <c r="M34" i="1" s="1"/>
  <c r="F34" i="1"/>
  <c r="R33" i="1"/>
  <c r="U33" i="1" s="1"/>
  <c r="M33" i="1"/>
  <c r="R32" i="1"/>
  <c r="U32" i="1" s="1"/>
  <c r="H32" i="1"/>
  <c r="G32" i="1"/>
  <c r="F32" i="1"/>
  <c r="M32" i="1" s="1"/>
  <c r="T31" i="1"/>
  <c r="R31" i="1"/>
  <c r="U31" i="1" s="1"/>
  <c r="H31" i="1"/>
  <c r="G31" i="1"/>
  <c r="F31" i="1"/>
  <c r="M31" i="1" s="1"/>
  <c r="R30" i="1"/>
  <c r="U30" i="1" s="1"/>
  <c r="M30" i="1"/>
  <c r="T29" i="1"/>
  <c r="R29" i="1"/>
  <c r="U29" i="1" s="1"/>
  <c r="H29" i="1"/>
  <c r="G29" i="1"/>
  <c r="F29" i="1"/>
  <c r="M29" i="1" s="1"/>
  <c r="R28" i="1"/>
  <c r="T28" i="1" s="1"/>
  <c r="H28" i="1"/>
  <c r="G28" i="1"/>
  <c r="F28" i="1"/>
  <c r="M28" i="1" s="1"/>
  <c r="T27" i="1"/>
  <c r="R27" i="1"/>
  <c r="U27" i="1" s="1"/>
  <c r="H27" i="1"/>
  <c r="G27" i="1"/>
  <c r="F27" i="1"/>
  <c r="M27" i="1" s="1"/>
  <c r="R26" i="1"/>
  <c r="T26" i="1" s="1"/>
  <c r="H26" i="1"/>
  <c r="G26" i="1"/>
  <c r="F26" i="1"/>
  <c r="M26" i="1" s="1"/>
  <c r="T25" i="1"/>
  <c r="R25" i="1"/>
  <c r="U25" i="1" s="1"/>
  <c r="H25" i="1"/>
  <c r="G25" i="1"/>
  <c r="F25" i="1"/>
  <c r="M25" i="1" s="1"/>
  <c r="R24" i="1"/>
  <c r="T24" i="1" s="1"/>
  <c r="H24" i="1"/>
  <c r="G24" i="1"/>
  <c r="F24" i="1"/>
  <c r="M24" i="1" s="1"/>
  <c r="T23" i="1"/>
  <c r="R23" i="1"/>
  <c r="U23" i="1" s="1"/>
  <c r="H23" i="1"/>
  <c r="G23" i="1"/>
  <c r="F23" i="1"/>
  <c r="M23" i="1" s="1"/>
  <c r="R22" i="1"/>
  <c r="T22" i="1" s="1"/>
  <c r="H22" i="1"/>
  <c r="G22" i="1"/>
  <c r="F22" i="1"/>
  <c r="M22" i="1" s="1"/>
  <c r="T21" i="1"/>
  <c r="R21" i="1"/>
  <c r="U21" i="1" s="1"/>
  <c r="H21" i="1"/>
  <c r="G21" i="1"/>
  <c r="F21" i="1"/>
  <c r="M21" i="1" s="1"/>
  <c r="R20" i="1"/>
  <c r="T20" i="1" s="1"/>
  <c r="M20" i="1"/>
  <c r="T19" i="1"/>
  <c r="R19" i="1"/>
  <c r="U19" i="1" s="1"/>
  <c r="M19" i="1"/>
  <c r="T18" i="1"/>
  <c r="R18" i="1"/>
  <c r="U18" i="1" s="1"/>
  <c r="M18" i="1"/>
  <c r="T17" i="1"/>
  <c r="R17" i="1"/>
  <c r="U17" i="1" s="1"/>
  <c r="H17" i="1"/>
  <c r="G17" i="1"/>
  <c r="M17" i="1" s="1"/>
  <c r="F17" i="1"/>
  <c r="R16" i="1"/>
  <c r="U16" i="1" s="1"/>
  <c r="H16" i="1"/>
  <c r="G16" i="1"/>
  <c r="F16" i="1"/>
  <c r="M16" i="1" s="1"/>
  <c r="T15" i="1"/>
  <c r="R15" i="1"/>
  <c r="U15" i="1" s="1"/>
  <c r="H15" i="1"/>
  <c r="G15" i="1"/>
  <c r="M15" i="1" s="1"/>
  <c r="F15" i="1"/>
  <c r="R28" i="5"/>
  <c r="T28" i="5" s="1"/>
  <c r="H28" i="5"/>
  <c r="G28" i="5"/>
  <c r="F28" i="5"/>
  <c r="R27" i="5"/>
  <c r="U27" i="5" s="1"/>
  <c r="H27" i="5"/>
  <c r="G27" i="5"/>
  <c r="F27" i="5"/>
  <c r="R26" i="5"/>
  <c r="T26" i="5" s="1"/>
  <c r="H26" i="5"/>
  <c r="G26" i="5"/>
  <c r="F26" i="5"/>
  <c r="T25" i="5"/>
  <c r="R25" i="5"/>
  <c r="U25" i="5" s="1"/>
  <c r="H25" i="5"/>
  <c r="G25" i="5"/>
  <c r="F25" i="5"/>
  <c r="R24" i="5"/>
  <c r="T24" i="5" s="1"/>
  <c r="H24" i="5"/>
  <c r="G24" i="5"/>
  <c r="F24" i="5"/>
  <c r="M24" i="5" s="1"/>
  <c r="R23" i="5"/>
  <c r="U23" i="5" s="1"/>
  <c r="H23" i="5"/>
  <c r="G23" i="5"/>
  <c r="F23" i="5"/>
  <c r="R22" i="5"/>
  <c r="T22" i="5" s="1"/>
  <c r="H22" i="5"/>
  <c r="G22" i="5"/>
  <c r="F22" i="5"/>
  <c r="R21" i="5"/>
  <c r="U21" i="5" s="1"/>
  <c r="H21" i="5"/>
  <c r="G21" i="5"/>
  <c r="F21" i="5"/>
  <c r="R20" i="5"/>
  <c r="T20" i="5" s="1"/>
  <c r="M20" i="5"/>
  <c r="R19" i="5"/>
  <c r="U19" i="5" s="1"/>
  <c r="M19" i="5"/>
  <c r="T18" i="5"/>
  <c r="R18" i="5"/>
  <c r="U18" i="5" s="1"/>
  <c r="H18" i="5"/>
  <c r="G18" i="5"/>
  <c r="F18" i="5"/>
  <c r="R17" i="5"/>
  <c r="U17" i="5" s="1"/>
  <c r="H17" i="5"/>
  <c r="G17" i="5"/>
  <c r="F17" i="5"/>
  <c r="M17" i="5" s="1"/>
  <c r="R16" i="5"/>
  <c r="U16" i="5" s="1"/>
  <c r="H16" i="5"/>
  <c r="G16" i="5"/>
  <c r="F16" i="5"/>
  <c r="R15" i="5"/>
  <c r="U15" i="5" s="1"/>
  <c r="H15" i="5"/>
  <c r="G15" i="5"/>
  <c r="F15" i="5"/>
  <c r="R21" i="4"/>
  <c r="U21" i="4" s="1"/>
  <c r="H21" i="4"/>
  <c r="G21" i="4"/>
  <c r="F21" i="4"/>
  <c r="R20" i="4"/>
  <c r="U20" i="4" s="1"/>
  <c r="M20" i="4"/>
  <c r="R19" i="4"/>
  <c r="U19" i="4" s="1"/>
  <c r="H19" i="4"/>
  <c r="G19" i="4"/>
  <c r="F19" i="4"/>
  <c r="R18" i="4"/>
  <c r="T18" i="4" s="1"/>
  <c r="H18" i="4"/>
  <c r="G18" i="4"/>
  <c r="F18" i="4"/>
  <c r="M18" i="4" s="1"/>
  <c r="R17" i="4"/>
  <c r="U17" i="4" s="1"/>
  <c r="M17" i="4"/>
  <c r="R16" i="4"/>
  <c r="U16" i="4" s="1"/>
  <c r="H16" i="4"/>
  <c r="G16" i="4"/>
  <c r="F16" i="4"/>
  <c r="R15" i="4"/>
  <c r="T15" i="4" s="1"/>
  <c r="H15" i="4"/>
  <c r="G15" i="4"/>
  <c r="F15" i="4"/>
  <c r="R20" i="3"/>
  <c r="U20" i="3" s="1"/>
  <c r="H20" i="3"/>
  <c r="G20" i="3"/>
  <c r="M20" i="3" s="1"/>
  <c r="F20" i="3"/>
  <c r="R19" i="3"/>
  <c r="T19" i="3" s="1"/>
  <c r="H19" i="3"/>
  <c r="G19" i="3"/>
  <c r="F19" i="3"/>
  <c r="T18" i="3"/>
  <c r="R18" i="3"/>
  <c r="U18" i="3" s="1"/>
  <c r="H18" i="3"/>
  <c r="G18" i="3"/>
  <c r="F18" i="3"/>
  <c r="R17" i="3"/>
  <c r="T17" i="3" s="1"/>
  <c r="H17" i="3"/>
  <c r="G17" i="3"/>
  <c r="F17" i="3"/>
  <c r="M17" i="3" s="1"/>
  <c r="R16" i="3"/>
  <c r="U16" i="3" s="1"/>
  <c r="H16" i="3"/>
  <c r="G16" i="3"/>
  <c r="F16" i="3"/>
  <c r="R15" i="3"/>
  <c r="T15" i="3" s="1"/>
  <c r="H15" i="3"/>
  <c r="G15" i="3"/>
  <c r="F15" i="3"/>
  <c r="R21" i="2"/>
  <c r="U21" i="2" s="1"/>
  <c r="H21" i="2"/>
  <c r="G21" i="2"/>
  <c r="F21" i="2"/>
  <c r="M21" i="2" s="1"/>
  <c r="R20" i="2"/>
  <c r="T20" i="2" s="1"/>
  <c r="M20" i="2"/>
  <c r="R19" i="2"/>
  <c r="U19" i="2" s="1"/>
  <c r="M19" i="2"/>
  <c r="T18" i="2"/>
  <c r="R18" i="2"/>
  <c r="U18" i="2" s="1"/>
  <c r="M18" i="2"/>
  <c r="R17" i="2"/>
  <c r="U17" i="2" s="1"/>
  <c r="H17" i="2"/>
  <c r="G17" i="2"/>
  <c r="M17" i="2" s="1"/>
  <c r="F17" i="2"/>
  <c r="R16" i="2"/>
  <c r="U16" i="2" s="1"/>
  <c r="H16" i="2"/>
  <c r="G16" i="2"/>
  <c r="F16" i="2"/>
  <c r="T15" i="2"/>
  <c r="R15" i="2"/>
  <c r="U15" i="2" s="1"/>
  <c r="H15" i="2"/>
  <c r="G15" i="2"/>
  <c r="F15" i="2"/>
  <c r="R27" i="6"/>
  <c r="U27" i="6" s="1"/>
  <c r="H27" i="6"/>
  <c r="G27" i="6"/>
  <c r="M27" i="6" s="1"/>
  <c r="F27" i="6"/>
  <c r="R26" i="6"/>
  <c r="T26" i="6" s="1"/>
  <c r="M26" i="6"/>
  <c r="R25" i="6"/>
  <c r="T25" i="6" s="1"/>
  <c r="H25" i="6"/>
  <c r="G25" i="6"/>
  <c r="F25" i="6"/>
  <c r="T24" i="6"/>
  <c r="R24" i="6"/>
  <c r="U24" i="6" s="1"/>
  <c r="M24" i="6"/>
  <c r="R23" i="6"/>
  <c r="U23" i="6" s="1"/>
  <c r="H23" i="6"/>
  <c r="G23" i="6"/>
  <c r="M23" i="6" s="1"/>
  <c r="F23" i="6"/>
  <c r="R22" i="6"/>
  <c r="T22" i="6" s="1"/>
  <c r="H22" i="6"/>
  <c r="G22" i="6"/>
  <c r="F22" i="6"/>
  <c r="T21" i="6"/>
  <c r="R21" i="6"/>
  <c r="U21" i="6" s="1"/>
  <c r="H21" i="6"/>
  <c r="G21" i="6"/>
  <c r="F21" i="6"/>
  <c r="R20" i="6"/>
  <c r="T20" i="6" s="1"/>
  <c r="H20" i="6"/>
  <c r="G20" i="6"/>
  <c r="F20" i="6"/>
  <c r="M20" i="6" s="1"/>
  <c r="R19" i="6"/>
  <c r="U19" i="6" s="1"/>
  <c r="H19" i="6"/>
  <c r="G19" i="6"/>
  <c r="M19" i="6" s="1"/>
  <c r="F19" i="6"/>
  <c r="R18" i="6"/>
  <c r="T18" i="6" s="1"/>
  <c r="H18" i="6"/>
  <c r="G18" i="6"/>
  <c r="F18" i="6"/>
  <c r="T17" i="6"/>
  <c r="R17" i="6"/>
  <c r="U17" i="6" s="1"/>
  <c r="H17" i="6"/>
  <c r="G17" i="6"/>
  <c r="F17" i="6"/>
  <c r="R16" i="6"/>
  <c r="T16" i="6" s="1"/>
  <c r="H16" i="6"/>
  <c r="G16" i="6"/>
  <c r="F16" i="6"/>
  <c r="M16" i="6" s="1"/>
  <c r="R15" i="6"/>
  <c r="U15" i="6" s="1"/>
  <c r="H15" i="6"/>
  <c r="G15" i="6"/>
  <c r="M15" i="6" s="1"/>
  <c r="F15" i="6"/>
  <c r="T15" i="6" l="1"/>
  <c r="M17" i="6"/>
  <c r="M18" i="6"/>
  <c r="T19" i="6"/>
  <c r="M21" i="6"/>
  <c r="M22" i="6"/>
  <c r="T23" i="6"/>
  <c r="M25" i="6"/>
  <c r="T27" i="6"/>
  <c r="M16" i="5"/>
  <c r="M21" i="5"/>
  <c r="T21" i="5"/>
  <c r="M25" i="5"/>
  <c r="M15" i="5"/>
  <c r="T16" i="5"/>
  <c r="M18" i="5"/>
  <c r="T19" i="5"/>
  <c r="M22" i="5"/>
  <c r="M23" i="5"/>
  <c r="T23" i="5"/>
  <c r="M26" i="5"/>
  <c r="M27" i="5"/>
  <c r="M28" i="5"/>
  <c r="M16" i="4"/>
  <c r="M19" i="4"/>
  <c r="T19" i="4"/>
  <c r="M15" i="4"/>
  <c r="T16" i="4"/>
  <c r="M21" i="4"/>
  <c r="T21" i="4"/>
  <c r="M16" i="3"/>
  <c r="M15" i="3"/>
  <c r="T16" i="3"/>
  <c r="M18" i="3"/>
  <c r="M19" i="3"/>
  <c r="T20" i="3"/>
  <c r="T21" i="2"/>
  <c r="M15" i="2"/>
  <c r="M16" i="2"/>
  <c r="T17" i="2"/>
  <c r="T19" i="2"/>
  <c r="T16" i="1"/>
  <c r="U20" i="1"/>
  <c r="U22" i="1"/>
  <c r="U24" i="1"/>
  <c r="U26" i="1"/>
  <c r="U28" i="1"/>
  <c r="T30" i="1"/>
  <c r="T32" i="1"/>
  <c r="T33" i="1"/>
  <c r="T35" i="1"/>
  <c r="T37" i="1"/>
  <c r="U39" i="1"/>
  <c r="U40" i="1"/>
  <c r="U42" i="1"/>
  <c r="U44" i="1"/>
  <c r="U46" i="1"/>
  <c r="U48" i="1"/>
  <c r="T49" i="1"/>
  <c r="T51" i="1"/>
  <c r="T53" i="1"/>
  <c r="T55" i="1"/>
  <c r="T57" i="1"/>
  <c r="T58" i="1"/>
  <c r="U60" i="1"/>
  <c r="T61" i="1"/>
  <c r="T15" i="5"/>
  <c r="T17" i="5"/>
  <c r="U20" i="5"/>
  <c r="U22" i="5"/>
  <c r="U24" i="5"/>
  <c r="U26" i="5"/>
  <c r="T27" i="5"/>
  <c r="U28" i="5"/>
  <c r="U15" i="4"/>
  <c r="T17" i="4"/>
  <c r="U18" i="4"/>
  <c r="T20" i="4"/>
  <c r="U15" i="3"/>
  <c r="U17" i="3"/>
  <c r="U19" i="3"/>
  <c r="T16" i="2"/>
  <c r="U20" i="2"/>
  <c r="U16" i="6"/>
  <c r="U18" i="6"/>
  <c r="U20" i="6"/>
  <c r="U22" i="6"/>
  <c r="U25" i="6"/>
  <c r="U26" i="6"/>
</calcChain>
</file>

<file path=xl/comments1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<sst xmlns="http://schemas.openxmlformats.org/spreadsheetml/2006/main" count="856" uniqueCount="259">
  <si>
    <t>№ п/п</t>
  </si>
  <si>
    <t>Фамилия</t>
  </si>
  <si>
    <t>Имя</t>
  </si>
  <si>
    <t>Отчество</t>
  </si>
  <si>
    <t>ООО</t>
  </si>
  <si>
    <t>Класс</t>
  </si>
  <si>
    <t>Код</t>
  </si>
  <si>
    <t>МАХ балл</t>
  </si>
  <si>
    <t>Общий балл</t>
  </si>
  <si>
    <t>Дата рождения</t>
  </si>
  <si>
    <t>Пол (Ж/М)</t>
  </si>
  <si>
    <t>КОД для сайта</t>
  </si>
  <si>
    <t>Ж</t>
  </si>
  <si>
    <t>Статус</t>
  </si>
  <si>
    <t>№1</t>
  </si>
  <si>
    <t>№2</t>
  </si>
  <si>
    <t>№3</t>
  </si>
  <si>
    <t>№4</t>
  </si>
  <si>
    <t>Заполняются ответственным за проведение ШЭ в школе</t>
  </si>
  <si>
    <t>Заполняется автоматически</t>
  </si>
  <si>
    <t>Заполняется председателем жюри в день проверки олимпиады</t>
  </si>
  <si>
    <t>№ части</t>
  </si>
  <si>
    <t>С</t>
  </si>
  <si>
    <t>% выполнения</t>
  </si>
  <si>
    <t>Заполняется методистом ММС</t>
  </si>
  <si>
    <t>Васильевна</t>
  </si>
  <si>
    <t>М</t>
  </si>
  <si>
    <t>Николай</t>
  </si>
  <si>
    <t>А</t>
  </si>
  <si>
    <t>ЧКГ САП</t>
  </si>
  <si>
    <t>Алексеевич</t>
  </si>
  <si>
    <t>Г</t>
  </si>
  <si>
    <t>Андреевна</t>
  </si>
  <si>
    <t>К</t>
  </si>
  <si>
    <t>Елизавета</t>
  </si>
  <si>
    <t>Алексеевна</t>
  </si>
  <si>
    <t>Анна</t>
  </si>
  <si>
    <t>В</t>
  </si>
  <si>
    <t>Б0701</t>
  </si>
  <si>
    <t>Б0702</t>
  </si>
  <si>
    <t>Екатерина</t>
  </si>
  <si>
    <t>Владимировна</t>
  </si>
  <si>
    <t>Павловна</t>
  </si>
  <si>
    <t>Дарья</t>
  </si>
  <si>
    <t>Максим</t>
  </si>
  <si>
    <t>Александр</t>
  </si>
  <si>
    <t>Сергеевич</t>
  </si>
  <si>
    <t>Александровна</t>
  </si>
  <si>
    <t>Евгеньевич</t>
  </si>
  <si>
    <t>Михайлович</t>
  </si>
  <si>
    <t>Вячеславовна</t>
  </si>
  <si>
    <t>01032005</t>
  </si>
  <si>
    <t>Надежда</t>
  </si>
  <si>
    <t>Б0902</t>
  </si>
  <si>
    <t>Мария</t>
  </si>
  <si>
    <t>Михайловна</t>
  </si>
  <si>
    <t>Л</t>
  </si>
  <si>
    <t>Максимович</t>
  </si>
  <si>
    <t>Дмитриевич</t>
  </si>
  <si>
    <t>Сергеевна</t>
  </si>
  <si>
    <t>Б1101</t>
  </si>
  <si>
    <t>Федор</t>
  </si>
  <si>
    <t>Б1105</t>
  </si>
  <si>
    <t>Максимова</t>
  </si>
  <si>
    <t>Б1112</t>
  </si>
  <si>
    <t>Утросин</t>
  </si>
  <si>
    <t>Глеб</t>
  </si>
  <si>
    <t>21122000</t>
  </si>
  <si>
    <t>Б1113</t>
  </si>
  <si>
    <t>МОУ ОШ № 3</t>
  </si>
  <si>
    <t>Павлович</t>
  </si>
  <si>
    <t>Владимир</t>
  </si>
  <si>
    <t>Сапрыкина</t>
  </si>
  <si>
    <t>Лилия</t>
  </si>
  <si>
    <t>08072005</t>
  </si>
  <si>
    <t>Виктория</t>
  </si>
  <si>
    <t>Дмитриевна</t>
  </si>
  <si>
    <t>Василиса</t>
  </si>
  <si>
    <t>Анастасия</t>
  </si>
  <si>
    <t>02042004</t>
  </si>
  <si>
    <t>Илья</t>
  </si>
  <si>
    <t>МОУ СШ № 9</t>
  </si>
  <si>
    <t xml:space="preserve">Кукушкина </t>
  </si>
  <si>
    <t>Юрьевна</t>
  </si>
  <si>
    <t xml:space="preserve">Диана </t>
  </si>
  <si>
    <t>Максимовна</t>
  </si>
  <si>
    <t>Олеговна</t>
  </si>
  <si>
    <t>Б0907</t>
  </si>
  <si>
    <t>Панков</t>
  </si>
  <si>
    <t>Б1008</t>
  </si>
  <si>
    <t>Егор</t>
  </si>
  <si>
    <t>22062003</t>
  </si>
  <si>
    <t>Б1006</t>
  </si>
  <si>
    <t>Варвара</t>
  </si>
  <si>
    <t>08092003</t>
  </si>
  <si>
    <t>Б1003</t>
  </si>
  <si>
    <t>Б1004</t>
  </si>
  <si>
    <t>Яковлева</t>
  </si>
  <si>
    <t>Валерия</t>
  </si>
  <si>
    <t>07102002</t>
  </si>
  <si>
    <t>Анкудинова</t>
  </si>
  <si>
    <t>Алиса</t>
  </si>
  <si>
    <t>МОУ СШ № 2</t>
  </si>
  <si>
    <t>Игоревна</t>
  </si>
  <si>
    <t>Добров</t>
  </si>
  <si>
    <t>Лебедева</t>
  </si>
  <si>
    <t>Романович</t>
  </si>
  <si>
    <t>Владислав</t>
  </si>
  <si>
    <t>Полина</t>
  </si>
  <si>
    <t>13012003</t>
  </si>
  <si>
    <t>27062002</t>
  </si>
  <si>
    <t>13092006</t>
  </si>
  <si>
    <t>ЧОУ ППГ</t>
  </si>
  <si>
    <t xml:space="preserve">Зотова </t>
  </si>
  <si>
    <t xml:space="preserve">Кира </t>
  </si>
  <si>
    <t>Кирилловна</t>
  </si>
  <si>
    <t>30092004</t>
  </si>
  <si>
    <t>Дмитриева</t>
  </si>
  <si>
    <t>09062003</t>
  </si>
  <si>
    <t>Кашина</t>
  </si>
  <si>
    <t>08022004</t>
  </si>
  <si>
    <t>Керенских</t>
  </si>
  <si>
    <t>Николаевна</t>
  </si>
  <si>
    <t xml:space="preserve">Потиха </t>
  </si>
  <si>
    <t>Аглафира</t>
  </si>
  <si>
    <t>13052003</t>
  </si>
  <si>
    <t>Касаткина</t>
  </si>
  <si>
    <t>11032002</t>
  </si>
  <si>
    <t>Лазарев</t>
  </si>
  <si>
    <t>09062002</t>
  </si>
  <si>
    <t>Макиенко</t>
  </si>
  <si>
    <t>28082002</t>
  </si>
  <si>
    <t>Коромыслова</t>
  </si>
  <si>
    <t>08022002</t>
  </si>
  <si>
    <t>МОУ СШ № 6</t>
  </si>
  <si>
    <t>Витальевна</t>
  </si>
  <si>
    <t>17082002</t>
  </si>
  <si>
    <t>Бушуева</t>
  </si>
  <si>
    <t>20052003</t>
  </si>
  <si>
    <t>Савельева</t>
  </si>
  <si>
    <t>27052003</t>
  </si>
  <si>
    <t>Кирюшин</t>
  </si>
  <si>
    <t>06052003</t>
  </si>
  <si>
    <t>Софья</t>
  </si>
  <si>
    <t>Арина</t>
  </si>
  <si>
    <t>Павел</t>
  </si>
  <si>
    <t>Юрий</t>
  </si>
  <si>
    <t>МОУ СШ № 1</t>
  </si>
  <si>
    <t>Гусева</t>
  </si>
  <si>
    <t>Гаврилова</t>
  </si>
  <si>
    <t>Дубовая</t>
  </si>
  <si>
    <t>Романовна</t>
  </si>
  <si>
    <t>Воробьёв</t>
  </si>
  <si>
    <t>Болдырева</t>
  </si>
  <si>
    <t>Граськова</t>
  </si>
  <si>
    <t>Никитина</t>
  </si>
  <si>
    <t>Олегович</t>
  </si>
  <si>
    <t>Осипова</t>
  </si>
  <si>
    <t>Ивочкина</t>
  </si>
  <si>
    <t>Карелина</t>
  </si>
  <si>
    <t>07092003</t>
  </si>
  <si>
    <t>30012003</t>
  </si>
  <si>
    <t>10062002</t>
  </si>
  <si>
    <t>13052002</t>
  </si>
  <si>
    <t>26012005</t>
  </si>
  <si>
    <t>30052005</t>
  </si>
  <si>
    <t>15062006</t>
  </si>
  <si>
    <t>28042006</t>
  </si>
  <si>
    <t>МОУ "Гимназия"</t>
  </si>
  <si>
    <t>Татьяна</t>
  </si>
  <si>
    <t>Ульяна</t>
  </si>
  <si>
    <t>10</t>
  </si>
  <si>
    <t>Завьялов</t>
  </si>
  <si>
    <t>16062003</t>
  </si>
  <si>
    <t>Б1009</t>
  </si>
  <si>
    <t>11</t>
  </si>
  <si>
    <t>Ржевский</t>
  </si>
  <si>
    <t>МОУ СШ № 4</t>
  </si>
  <si>
    <t>Кирилл</t>
  </si>
  <si>
    <t>Егоровна</t>
  </si>
  <si>
    <t xml:space="preserve">Николаев </t>
  </si>
  <si>
    <t xml:space="preserve">Дмитрий </t>
  </si>
  <si>
    <t>Якимова</t>
  </si>
  <si>
    <t>Е</t>
  </si>
  <si>
    <t>МОУ Дубковская СШ</t>
  </si>
  <si>
    <t>Беляев</t>
  </si>
  <si>
    <t>Б</t>
  </si>
  <si>
    <t>Ф</t>
  </si>
  <si>
    <t>05112006</t>
  </si>
  <si>
    <t>П</t>
  </si>
  <si>
    <t>14092006</t>
  </si>
  <si>
    <t>Д</t>
  </si>
  <si>
    <t xml:space="preserve">Егорова </t>
  </si>
  <si>
    <t>11052003</t>
  </si>
  <si>
    <t>И</t>
  </si>
  <si>
    <t>Лапина</t>
  </si>
  <si>
    <t>МОУ Рязанцевская СШ</t>
  </si>
  <si>
    <t>Волков</t>
  </si>
  <si>
    <t>МОУ Купанская СШ</t>
  </si>
  <si>
    <t>Т</t>
  </si>
  <si>
    <t>Ю</t>
  </si>
  <si>
    <t>22012004</t>
  </si>
  <si>
    <t>Викторович</t>
  </si>
  <si>
    <t>Житарёва</t>
  </si>
  <si>
    <t>Анатольевна</t>
  </si>
  <si>
    <t>10122005</t>
  </si>
  <si>
    <t>ЧОУ Сольба</t>
  </si>
  <si>
    <t>МОУ Нагорьевская СШ</t>
  </si>
  <si>
    <t>Григорьева</t>
  </si>
  <si>
    <t>05.02.2004</t>
  </si>
  <si>
    <t>Ирина</t>
  </si>
  <si>
    <t>25.04.2004</t>
  </si>
  <si>
    <t>Чумаков</t>
  </si>
  <si>
    <t>Ч</t>
  </si>
  <si>
    <t>08.01.2004</t>
  </si>
  <si>
    <t>Б1011</t>
  </si>
  <si>
    <t>Окопная</t>
  </si>
  <si>
    <t>МОУ Ивановская СШ</t>
  </si>
  <si>
    <t>Лукьяненко</t>
  </si>
  <si>
    <t>Хомченко</t>
  </si>
  <si>
    <t>02082005</t>
  </si>
  <si>
    <t>МОУ Глебовская ОШ</t>
  </si>
  <si>
    <t xml:space="preserve">М </t>
  </si>
  <si>
    <t>Ждакова</t>
  </si>
  <si>
    <t>Б0918</t>
  </si>
  <si>
    <t>Б0928</t>
  </si>
  <si>
    <t>Б0929</t>
  </si>
  <si>
    <t>Б0917</t>
  </si>
  <si>
    <t>Б0934</t>
  </si>
  <si>
    <t>Б1016</t>
  </si>
  <si>
    <t>Б1010</t>
  </si>
  <si>
    <t>Б1032</t>
  </si>
  <si>
    <t>Б1015</t>
  </si>
  <si>
    <t>Б1025</t>
  </si>
  <si>
    <t>Б1027</t>
  </si>
  <si>
    <t>Б1024</t>
  </si>
  <si>
    <t>Б1019</t>
  </si>
  <si>
    <t>Б1131</t>
  </si>
  <si>
    <t>Б1120</t>
  </si>
  <si>
    <t>Б1121</t>
  </si>
  <si>
    <t>Б1133</t>
  </si>
  <si>
    <t>Б1122</t>
  </si>
  <si>
    <t>Б1130</t>
  </si>
  <si>
    <t>Б1114</t>
  </si>
  <si>
    <t>Б1126</t>
  </si>
  <si>
    <t>Б1123</t>
  </si>
  <si>
    <t>Б0710</t>
  </si>
  <si>
    <t>Б0705</t>
  </si>
  <si>
    <t>Б0706</t>
  </si>
  <si>
    <t>Б0703</t>
  </si>
  <si>
    <t>Б0704</t>
  </si>
  <si>
    <t>Б0812</t>
  </si>
  <si>
    <t>Б0811</t>
  </si>
  <si>
    <t>Б0813</t>
  </si>
  <si>
    <t>Б0807</t>
  </si>
  <si>
    <t>Б0808</t>
  </si>
  <si>
    <t>Б0809</t>
  </si>
  <si>
    <t>Итоговая ведомость муниципального этапа всероссийской олимпиады школьников по биологии</t>
  </si>
  <si>
    <t>«29»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</si>
</sst>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EADA"/>
        <bgColor rgb="FFE6E0E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12" applyNumberFormat="0" applyAlignment="0" applyProtection="0"/>
    <xf numFmtId="0" fontId="24" fillId="11" borderId="13" applyNumberFormat="0" applyAlignment="0" applyProtection="0"/>
    <xf numFmtId="0" fontId="25" fillId="11" borderId="12" applyNumberFormat="0" applyAlignment="0" applyProtection="0"/>
    <xf numFmtId="0" fontId="26" fillId="0" borderId="14" applyNumberFormat="0" applyFill="0" applyAlignment="0" applyProtection="0"/>
    <xf numFmtId="0" fontId="27" fillId="12" borderId="1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1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3" fillId="0" borderId="0" applyBorder="0" applyProtection="0"/>
    <xf numFmtId="0" fontId="33" fillId="0" borderId="0"/>
    <xf numFmtId="0" fontId="34" fillId="0" borderId="0"/>
    <xf numFmtId="0" fontId="3" fillId="13" borderId="16" applyNumberFormat="0" applyFont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distributed"/>
    </xf>
    <xf numFmtId="0" fontId="6" fillId="2" borderId="0" xfId="0" applyFont="1" applyFill="1" applyAlignment="1"/>
    <xf numFmtId="0" fontId="6" fillId="3" borderId="0" xfId="0" applyFont="1" applyFill="1" applyAlignment="1"/>
    <xf numFmtId="0" fontId="6" fillId="4" borderId="0" xfId="0" applyFont="1" applyFill="1" applyAlignment="1"/>
    <xf numFmtId="49" fontId="6" fillId="0" borderId="0" xfId="0" applyNumberFormat="1" applyFont="1" applyFill="1" applyAlignment="1"/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0" fontId="6" fillId="5" borderId="0" xfId="0" applyFont="1" applyFill="1" applyAlignment="1"/>
    <xf numFmtId="0" fontId="6" fillId="3" borderId="7" xfId="0" applyFont="1" applyFill="1" applyBorder="1" applyAlignment="1"/>
    <xf numFmtId="0" fontId="6" fillId="4" borderId="7" xfId="0" applyFont="1" applyFill="1" applyBorder="1" applyAlignment="1"/>
    <xf numFmtId="0" fontId="6" fillId="2" borderId="7" xfId="0" applyFont="1" applyFill="1" applyBorder="1" applyAlignment="1"/>
    <xf numFmtId="49" fontId="6" fillId="3" borderId="0" xfId="0" applyNumberFormat="1" applyFont="1" applyFill="1" applyAlignment="1"/>
    <xf numFmtId="0" fontId="6" fillId="5" borderId="7" xfId="0" applyFont="1" applyFill="1" applyBorder="1" applyAlignment="1"/>
    <xf numFmtId="0" fontId="9" fillId="3" borderId="1" xfId="1" applyNumberFormat="1" applyFont="1" applyFill="1" applyBorder="1" applyAlignment="1"/>
    <xf numFmtId="9" fontId="8" fillId="3" borderId="1" xfId="13" applyFont="1" applyFill="1" applyBorder="1" applyAlignment="1"/>
    <xf numFmtId="0" fontId="6" fillId="0" borderId="0" xfId="0" applyFont="1" applyFill="1" applyAlignment="1">
      <alignment horizontal="center"/>
    </xf>
    <xf numFmtId="0" fontId="32" fillId="38" borderId="1" xfId="62" applyFont="1" applyFill="1" applyBorder="1" applyAlignment="1"/>
    <xf numFmtId="0" fontId="32" fillId="38" borderId="1" xfId="62" applyFont="1" applyFill="1" applyBorder="1"/>
    <xf numFmtId="0" fontId="32" fillId="38" borderId="1" xfId="8" applyFont="1" applyFill="1" applyBorder="1" applyAlignment="1"/>
    <xf numFmtId="0" fontId="9" fillId="38" borderId="1" xfId="62" applyFont="1" applyFill="1" applyBorder="1" applyAlignment="1"/>
    <xf numFmtId="49" fontId="32" fillId="38" borderId="1" xfId="62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32" fillId="38" borderId="1" xfId="8" applyNumberFormat="1" applyFont="1" applyFill="1" applyBorder="1" applyAlignment="1">
      <alignment horizontal="center"/>
    </xf>
    <xf numFmtId="49" fontId="9" fillId="38" borderId="1" xfId="62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9" fillId="4" borderId="1" xfId="2" applyFont="1" applyFill="1" applyBorder="1" applyAlignment="1"/>
    <xf numFmtId="0" fontId="8" fillId="4" borderId="1" xfId="58" applyFont="1" applyFill="1" applyBorder="1" applyAlignment="1"/>
    <xf numFmtId="0" fontId="8" fillId="5" borderId="1" xfId="0" applyFont="1" applyFill="1" applyBorder="1" applyAlignment="1"/>
    <xf numFmtId="0" fontId="6" fillId="3" borderId="1" xfId="0" applyFont="1" applyFill="1" applyBorder="1" applyAlignment="1"/>
    <xf numFmtId="0" fontId="9" fillId="4" borderId="1" xfId="0" applyFont="1" applyFill="1" applyBorder="1"/>
    <xf numFmtId="0" fontId="6" fillId="2" borderId="1" xfId="0" applyFont="1" applyFill="1" applyBorder="1" applyAlignment="1"/>
    <xf numFmtId="0" fontId="9" fillId="3" borderId="1" xfId="2" applyFont="1" applyFill="1" applyBorder="1" applyAlignment="1"/>
    <xf numFmtId="0" fontId="6" fillId="4" borderId="1" xfId="2" applyFont="1" applyFill="1" applyBorder="1" applyAlignment="1"/>
    <xf numFmtId="164" fontId="6" fillId="4" borderId="1" xfId="1" applyNumberFormat="1" applyFont="1" applyFill="1" applyBorder="1" applyAlignment="1"/>
    <xf numFmtId="0" fontId="6" fillId="4" borderId="1" xfId="0" applyFont="1" applyFill="1" applyBorder="1" applyAlignment="1"/>
    <xf numFmtId="0" fontId="6" fillId="4" borderId="1" xfId="0" applyFont="1" applyFill="1" applyBorder="1"/>
    <xf numFmtId="0" fontId="6" fillId="5" borderId="1" xfId="0" applyFont="1" applyFill="1" applyBorder="1" applyAlignment="1"/>
    <xf numFmtId="0" fontId="9" fillId="4" borderId="1" xfId="0" applyFont="1" applyFill="1" applyBorder="1" applyAlignment="1"/>
    <xf numFmtId="49" fontId="9" fillId="4" borderId="1" xfId="0" applyNumberFormat="1" applyFont="1" applyFill="1" applyBorder="1" applyAlignment="1"/>
    <xf numFmtId="1" fontId="6" fillId="0" borderId="0" xfId="0" applyNumberFormat="1" applyFont="1" applyFill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2" fillId="38" borderId="1" xfId="62" applyFont="1" applyFill="1" applyBorder="1" applyAlignment="1">
      <alignment horizontal="center"/>
    </xf>
    <xf numFmtId="0" fontId="9" fillId="38" borderId="1" xfId="62" applyFont="1" applyFill="1" applyBorder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6" fillId="0" borderId="0" xfId="0" applyFont="1" applyFill="1" applyAlignment="1"/>
    <xf numFmtId="49" fontId="6" fillId="6" borderId="2" xfId="0" applyNumberFormat="1" applyFont="1" applyFill="1" applyBorder="1" applyAlignment="1">
      <alignment horizontal="center" vertical="top" wrapText="1"/>
    </xf>
    <xf numFmtId="49" fontId="6" fillId="6" borderId="5" xfId="0" applyNumberFormat="1" applyFont="1" applyFill="1" applyBorder="1" applyAlignment="1">
      <alignment horizontal="center" vertical="top" wrapText="1"/>
    </xf>
    <xf numFmtId="49" fontId="6" fillId="6" borderId="6" xfId="0" applyNumberFormat="1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1" fontId="6" fillId="6" borderId="2" xfId="0" applyNumberFormat="1" applyFont="1" applyFill="1" applyBorder="1" applyAlignment="1">
      <alignment horizontal="center" vertical="top" wrapText="1"/>
    </xf>
    <xf numFmtId="1" fontId="6" fillId="6" borderId="5" xfId="0" applyNumberFormat="1" applyFont="1" applyFill="1" applyBorder="1" applyAlignment="1">
      <alignment horizontal="center" vertical="top" wrapText="1"/>
    </xf>
    <xf numFmtId="1" fontId="6" fillId="6" borderId="6" xfId="0" applyNumberFormat="1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/>
    <xf numFmtId="0" fontId="14" fillId="0" borderId="18" xfId="0" applyFont="1" applyFill="1" applyBorder="1" applyAlignment="1"/>
    <xf numFmtId="0" fontId="6" fillId="0" borderId="18" xfId="0" applyFont="1" applyFill="1" applyBorder="1" applyAlignment="1"/>
  </cellXfs>
  <cellStyles count="78">
    <cellStyle name="20% - Акцент1" xfId="31" builtinId="30" customBuiltin="1"/>
    <cellStyle name="20% - Акцент2" xfId="35" builtinId="34" customBuiltin="1"/>
    <cellStyle name="20% - Акцент3" xfId="39" builtinId="38" customBuiltin="1"/>
    <cellStyle name="20% - Акцент4" xfId="43" builtinId="42" customBuiltin="1"/>
    <cellStyle name="20% - Акцент5" xfId="47" builtinId="46" customBuiltin="1"/>
    <cellStyle name="20% - Акцент6" xfId="51" builtinId="50" customBuiltin="1"/>
    <cellStyle name="40% - Акцент1" xfId="32" builtinId="31" customBuiltin="1"/>
    <cellStyle name="40% - Акцент2" xfId="36" builtinId="35" customBuiltin="1"/>
    <cellStyle name="40% - Акцент3" xfId="40" builtinId="39" customBuiltin="1"/>
    <cellStyle name="40% - Акцент4" xfId="44" builtinId="43" customBuiltin="1"/>
    <cellStyle name="40% - Акцент5" xfId="48" builtinId="47" customBuiltin="1"/>
    <cellStyle name="40% - Акцент6" xfId="52" builtinId="51" customBuiltin="1"/>
    <cellStyle name="60% - Акцент1" xfId="33" builtinId="32" customBuiltin="1"/>
    <cellStyle name="60% - Акцент2" xfId="37" builtinId="36" customBuiltin="1"/>
    <cellStyle name="60% - Акцент3" xfId="41" builtinId="40" customBuiltin="1"/>
    <cellStyle name="60% - Акцент4" xfId="45" builtinId="44" customBuiltin="1"/>
    <cellStyle name="60% - Акцент5" xfId="49" builtinId="48" customBuiltin="1"/>
    <cellStyle name="60% - Акцент6" xfId="53" builtinId="52" customBuiltin="1"/>
    <cellStyle name="Excel Built-in Normal" xfId="6"/>
    <cellStyle name="Excel Built-in Normal 1" xfId="7"/>
    <cellStyle name="Excel Built-in Normal 2" xfId="5"/>
    <cellStyle name="TableStyleLight1" xfId="8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2" xfId="2"/>
    <cellStyle name="Обычный 3" xfId="4"/>
    <cellStyle name="Обычный 3 2" xfId="11"/>
    <cellStyle name="Обычный 3 2 2" xfId="58"/>
    <cellStyle name="Обычный 3 2 3" xfId="70"/>
    <cellStyle name="Обычный 3 2 4" xfId="76"/>
    <cellStyle name="Обычный 3 3" xfId="55"/>
    <cellStyle name="Обычный 3 4" xfId="65"/>
    <cellStyle name="Обычный 3 5" xfId="67"/>
    <cellStyle name="Обычный 3 6" xfId="73"/>
    <cellStyle name="Обычный 4" xfId="1"/>
    <cellStyle name="Обычный 5" xfId="3"/>
    <cellStyle name="Обычный 5 2" xfId="10"/>
    <cellStyle name="Обычный 5 2 2" xfId="57"/>
    <cellStyle name="Обычный 5 2 3" xfId="69"/>
    <cellStyle name="Обычный 5 2 4" xfId="75"/>
    <cellStyle name="Обычный 5 3" xfId="54"/>
    <cellStyle name="Обычный 5 4" xfId="66"/>
    <cellStyle name="Обычный 5 5" xfId="72"/>
    <cellStyle name="Обычный 6" xfId="9"/>
    <cellStyle name="Обычный 6 2" xfId="12"/>
    <cellStyle name="Обычный 6 2 2" xfId="59"/>
    <cellStyle name="Обычный 6 2 3" xfId="71"/>
    <cellStyle name="Обычный 6 2 4" xfId="77"/>
    <cellStyle name="Обычный 6 3" xfId="56"/>
    <cellStyle name="Обычный 6 4" xfId="68"/>
    <cellStyle name="Обычный 6 5" xfId="74"/>
    <cellStyle name="Обычный 7" xfId="62"/>
    <cellStyle name="Обычный 8" xfId="63"/>
    <cellStyle name="Плохой" xfId="20" builtinId="27" customBuiltin="1"/>
    <cellStyle name="Пояснение" xfId="28" builtinId="53" customBuiltin="1"/>
    <cellStyle name="Примечание 2" xfId="64"/>
    <cellStyle name="Процентный" xfId="13" builtinId="5"/>
    <cellStyle name="Процентный 2" xfId="61"/>
    <cellStyle name="Процентный 3" xfId="60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U61"/>
  <sheetViews>
    <sheetView topLeftCell="A10" zoomScale="70" zoomScaleNormal="70" workbookViewId="0">
      <selection activeCell="K20" sqref="K20"/>
    </sheetView>
  </sheetViews>
  <sheetFormatPr defaultRowHeight="18.75" x14ac:dyDescent="0.3"/>
  <cols>
    <col min="1" max="1" width="7.42578125" style="4" customWidth="1"/>
    <col min="2" max="2" width="6.85546875" style="5" customWidth="1"/>
    <col min="3" max="3" width="20.28515625" style="5" hidden="1" customWidth="1"/>
    <col min="4" max="4" width="18" style="5" hidden="1" customWidth="1"/>
    <col min="5" max="5" width="22.140625" style="5" hidden="1" customWidth="1"/>
    <col min="6" max="8" width="4.140625" style="5" hidden="1" customWidth="1"/>
    <col min="9" max="9" width="14.140625" style="23" hidden="1" customWidth="1"/>
    <col min="10" max="10" width="24.5703125" style="5" customWidth="1"/>
    <col min="11" max="11" width="8.140625" style="48" customWidth="1"/>
    <col min="12" max="12" width="9.42578125" style="5" hidden="1" customWidth="1"/>
    <col min="13" max="13" width="22.28515625" style="4" customWidth="1"/>
    <col min="14" max="14" width="6.140625" style="3" customWidth="1"/>
    <col min="15" max="17" width="6" style="3" customWidth="1"/>
    <col min="18" max="18" width="10.140625" style="13" customWidth="1"/>
    <col min="19" max="19" width="10" style="9" customWidth="1"/>
    <col min="20" max="20" width="10" style="4" customWidth="1"/>
    <col min="21" max="21" width="12.5703125" style="13" customWidth="1"/>
    <col min="22" max="16384" width="9.140625" style="1"/>
  </cols>
  <sheetData>
    <row r="1" spans="1:21" s="49" customFormat="1" hidden="1" x14ac:dyDescent="0.3">
      <c r="I1" s="17"/>
      <c r="K1" s="43"/>
      <c r="R1" s="6"/>
      <c r="U1" s="6"/>
    </row>
    <row r="2" spans="1:21" s="49" customFormat="1" ht="19.5" hidden="1" thickBot="1" x14ac:dyDescent="0.35">
      <c r="C2" s="11"/>
      <c r="D2" s="7" t="s">
        <v>18</v>
      </c>
      <c r="I2" s="17"/>
      <c r="K2" s="43"/>
      <c r="R2" s="6"/>
      <c r="U2" s="6"/>
    </row>
    <row r="3" spans="1:21" s="49" customFormat="1" hidden="1" x14ac:dyDescent="0.3">
      <c r="C3" s="8"/>
      <c r="D3" s="8"/>
      <c r="I3" s="17"/>
      <c r="K3" s="43"/>
      <c r="R3" s="6"/>
      <c r="U3" s="6"/>
    </row>
    <row r="4" spans="1:21" s="49" customFormat="1" ht="19.5" hidden="1" thickBot="1" x14ac:dyDescent="0.35">
      <c r="C4" s="10"/>
      <c r="D4" s="8" t="s">
        <v>19</v>
      </c>
      <c r="I4" s="17"/>
      <c r="K4" s="43"/>
      <c r="R4" s="6"/>
      <c r="U4" s="6"/>
    </row>
    <row r="5" spans="1:21" s="49" customFormat="1" hidden="1" x14ac:dyDescent="0.3">
      <c r="C5" s="8"/>
      <c r="D5" s="8"/>
      <c r="I5" s="17"/>
      <c r="K5" s="43"/>
      <c r="R5" s="6"/>
      <c r="U5" s="6"/>
    </row>
    <row r="6" spans="1:21" s="49" customFormat="1" ht="19.5" hidden="1" thickBot="1" x14ac:dyDescent="0.35">
      <c r="C6" s="12"/>
      <c r="D6" s="8" t="s">
        <v>20</v>
      </c>
      <c r="I6" s="17"/>
      <c r="K6" s="43"/>
      <c r="R6" s="6"/>
      <c r="U6" s="6"/>
    </row>
    <row r="7" spans="1:21" s="49" customFormat="1" hidden="1" x14ac:dyDescent="0.3">
      <c r="C7" s="8"/>
      <c r="D7" s="8"/>
      <c r="I7" s="17"/>
      <c r="K7" s="43"/>
      <c r="R7" s="6"/>
      <c r="U7" s="6"/>
    </row>
    <row r="8" spans="1:21" s="49" customFormat="1" ht="19.5" hidden="1" thickBot="1" x14ac:dyDescent="0.35">
      <c r="C8" s="14"/>
      <c r="D8" s="8" t="s">
        <v>24</v>
      </c>
      <c r="I8" s="17"/>
      <c r="K8" s="43"/>
      <c r="R8" s="6"/>
      <c r="U8" s="6"/>
    </row>
    <row r="9" spans="1:21" s="49" customFormat="1" hidden="1" x14ac:dyDescent="0.3">
      <c r="I9" s="17"/>
      <c r="K9" s="43"/>
      <c r="R9" s="6"/>
      <c r="U9" s="6"/>
    </row>
    <row r="10" spans="1:21" s="49" customFormat="1" x14ac:dyDescent="0.3">
      <c r="A10" s="49" t="s">
        <v>257</v>
      </c>
      <c r="I10" s="17"/>
      <c r="K10" s="43"/>
      <c r="R10" s="6"/>
      <c r="U10" s="6"/>
    </row>
    <row r="11" spans="1:21" s="49" customFormat="1" x14ac:dyDescent="0.3">
      <c r="A11" s="62" t="s">
        <v>258</v>
      </c>
      <c r="B11" s="63"/>
      <c r="C11" s="63"/>
      <c r="D11" s="63"/>
      <c r="I11" s="17"/>
      <c r="K11" s="43"/>
      <c r="R11" s="6"/>
      <c r="U11" s="6"/>
    </row>
    <row r="12" spans="1:21" s="2" customFormat="1" ht="22.5" customHeight="1" x14ac:dyDescent="0.25">
      <c r="A12" s="53" t="s">
        <v>0</v>
      </c>
      <c r="B12" s="53" t="s">
        <v>10</v>
      </c>
      <c r="C12" s="53" t="s">
        <v>1</v>
      </c>
      <c r="D12" s="53" t="s">
        <v>2</v>
      </c>
      <c r="E12" s="53" t="s">
        <v>3</v>
      </c>
      <c r="F12" s="53"/>
      <c r="G12" s="53"/>
      <c r="H12" s="53"/>
      <c r="I12" s="53" t="s">
        <v>9</v>
      </c>
      <c r="J12" s="53" t="s">
        <v>4</v>
      </c>
      <c r="K12" s="56" t="s">
        <v>5</v>
      </c>
      <c r="L12" s="53" t="s">
        <v>6</v>
      </c>
      <c r="M12" s="53" t="s">
        <v>11</v>
      </c>
      <c r="N12" s="59" t="s">
        <v>21</v>
      </c>
      <c r="O12" s="60"/>
      <c r="P12" s="60"/>
      <c r="Q12" s="60"/>
      <c r="R12" s="50" t="s">
        <v>8</v>
      </c>
      <c r="S12" s="53" t="s">
        <v>7</v>
      </c>
      <c r="T12" s="53" t="s">
        <v>23</v>
      </c>
      <c r="U12" s="50" t="s">
        <v>13</v>
      </c>
    </row>
    <row r="13" spans="1:21" s="2" customFormat="1" ht="16.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7"/>
      <c r="L13" s="54"/>
      <c r="M13" s="54"/>
      <c r="N13" s="53" t="s">
        <v>14</v>
      </c>
      <c r="O13" s="53" t="s">
        <v>15</v>
      </c>
      <c r="P13" s="53" t="s">
        <v>16</v>
      </c>
      <c r="Q13" s="53" t="s">
        <v>17</v>
      </c>
      <c r="R13" s="51"/>
      <c r="S13" s="54"/>
      <c r="T13" s="54"/>
      <c r="U13" s="51"/>
    </row>
    <row r="14" spans="1:21" s="2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8"/>
      <c r="L14" s="55"/>
      <c r="M14" s="55"/>
      <c r="N14" s="55"/>
      <c r="O14" s="55"/>
      <c r="P14" s="55"/>
      <c r="Q14" s="55"/>
      <c r="R14" s="52"/>
      <c r="S14" s="55"/>
      <c r="T14" s="55"/>
      <c r="U14" s="52"/>
    </row>
    <row r="15" spans="1:21" x14ac:dyDescent="0.3">
      <c r="A15" s="32">
        <v>1</v>
      </c>
      <c r="B15" s="38" t="s">
        <v>26</v>
      </c>
      <c r="C15" s="38" t="s">
        <v>218</v>
      </c>
      <c r="D15" s="38" t="s">
        <v>45</v>
      </c>
      <c r="E15" s="38" t="s">
        <v>70</v>
      </c>
      <c r="F15" s="37" t="str">
        <f>LEFT(C15,1)</f>
        <v>Л</v>
      </c>
      <c r="G15" s="37" t="str">
        <f>LEFT(D15,1)</f>
        <v>А</v>
      </c>
      <c r="H15" s="37" t="str">
        <f>LEFT(E15,1)</f>
        <v>П</v>
      </c>
      <c r="I15" s="24" t="s">
        <v>167</v>
      </c>
      <c r="J15" s="38" t="s">
        <v>217</v>
      </c>
      <c r="K15" s="44">
        <v>7</v>
      </c>
      <c r="L15" s="38" t="s">
        <v>246</v>
      </c>
      <c r="M15" s="35" t="str">
        <f>CONCATENATE(B15,"-",F15,G15,H15,"-",I15)</f>
        <v>М-ЛАП-28042006</v>
      </c>
      <c r="N15" s="34">
        <v>9</v>
      </c>
      <c r="O15" s="34">
        <v>5</v>
      </c>
      <c r="P15" s="34">
        <v>4</v>
      </c>
      <c r="Q15" s="34">
        <v>8</v>
      </c>
      <c r="R15" s="15">
        <f>SUM(N15:Q15)</f>
        <v>26</v>
      </c>
      <c r="S15" s="31">
        <v>44</v>
      </c>
      <c r="T15" s="16">
        <f>R15/S15</f>
        <v>0.59090909090909094</v>
      </c>
      <c r="U15" s="61" t="str">
        <f>IF(R15&gt;75%*S15,"Победитель",IF(R15&gt;50%*S15,"Призёр","Участник"))</f>
        <v>Призёр</v>
      </c>
    </row>
    <row r="16" spans="1:21" x14ac:dyDescent="0.3">
      <c r="A16" s="32">
        <v>2</v>
      </c>
      <c r="B16" s="38" t="s">
        <v>12</v>
      </c>
      <c r="C16" s="38" t="s">
        <v>159</v>
      </c>
      <c r="D16" s="38" t="s">
        <v>77</v>
      </c>
      <c r="E16" s="38" t="s">
        <v>41</v>
      </c>
      <c r="F16" s="37" t="str">
        <f>LEFT(C16,1)</f>
        <v>К</v>
      </c>
      <c r="G16" s="37" t="str">
        <f>LEFT(D16,1)</f>
        <v>В</v>
      </c>
      <c r="H16" s="37" t="str">
        <f>LEFT(E16,1)</f>
        <v>В</v>
      </c>
      <c r="I16" s="24" t="s">
        <v>167</v>
      </c>
      <c r="J16" s="38" t="s">
        <v>147</v>
      </c>
      <c r="K16" s="24">
        <v>7</v>
      </c>
      <c r="L16" s="38" t="s">
        <v>250</v>
      </c>
      <c r="M16" s="35" t="str">
        <f>CONCATENATE(B16,"-",F16,G16,H16,"-",I16)</f>
        <v>Ж-КВВ-28042006</v>
      </c>
      <c r="N16" s="34">
        <v>4</v>
      </c>
      <c r="O16" s="34">
        <v>7</v>
      </c>
      <c r="P16" s="34">
        <v>3</v>
      </c>
      <c r="Q16" s="34">
        <v>7</v>
      </c>
      <c r="R16" s="15">
        <f>SUM(N16:Q16)</f>
        <v>21</v>
      </c>
      <c r="S16" s="31">
        <v>44</v>
      </c>
      <c r="T16" s="16">
        <f>R16/S16</f>
        <v>0.47727272727272729</v>
      </c>
      <c r="U16" s="61" t="str">
        <f>IF(R16&gt;75%*S16,"Победитель",IF(R16&gt;50%*S16,"Призёр","Участник"))</f>
        <v>Участник</v>
      </c>
    </row>
    <row r="17" spans="1:21" x14ac:dyDescent="0.3">
      <c r="A17" s="32">
        <v>3</v>
      </c>
      <c r="B17" s="38" t="s">
        <v>12</v>
      </c>
      <c r="C17" s="38" t="s">
        <v>157</v>
      </c>
      <c r="D17" s="38" t="s">
        <v>98</v>
      </c>
      <c r="E17" s="38" t="s">
        <v>42</v>
      </c>
      <c r="F17" s="37" t="str">
        <f>LEFT(C17,1)</f>
        <v>О</v>
      </c>
      <c r="G17" s="37" t="str">
        <f>LEFT(D17,1)</f>
        <v>В</v>
      </c>
      <c r="H17" s="37" t="str">
        <f>LEFT(E17,1)</f>
        <v>П</v>
      </c>
      <c r="I17" s="24" t="s">
        <v>166</v>
      </c>
      <c r="J17" s="38" t="s">
        <v>147</v>
      </c>
      <c r="K17" s="24">
        <v>7</v>
      </c>
      <c r="L17" s="38" t="s">
        <v>249</v>
      </c>
      <c r="M17" s="35" t="str">
        <f>CONCATENATE(B17,"-",F17,G17,H17,"-",I17)</f>
        <v>Ж-ОВП-15062006</v>
      </c>
      <c r="N17" s="34">
        <v>8</v>
      </c>
      <c r="O17" s="34">
        <v>1</v>
      </c>
      <c r="P17" s="34">
        <v>4</v>
      </c>
      <c r="Q17" s="34">
        <v>7</v>
      </c>
      <c r="R17" s="15">
        <f>SUM(N17:Q17)</f>
        <v>20</v>
      </c>
      <c r="S17" s="31">
        <v>44</v>
      </c>
      <c r="T17" s="16">
        <f>R17/S17</f>
        <v>0.45454545454545453</v>
      </c>
      <c r="U17" s="61" t="str">
        <f>IF(R17&gt;75%*S17,"Победитель",IF(R17&gt;50%*S17,"Призёр","Участник"))</f>
        <v>Участник</v>
      </c>
    </row>
    <row r="18" spans="1:21" x14ac:dyDescent="0.3">
      <c r="A18" s="32">
        <v>4</v>
      </c>
      <c r="B18" s="38" t="s">
        <v>26</v>
      </c>
      <c r="C18" s="38" t="s">
        <v>185</v>
      </c>
      <c r="D18" s="38" t="s">
        <v>61</v>
      </c>
      <c r="E18" s="38" t="s">
        <v>30</v>
      </c>
      <c r="F18" s="37" t="s">
        <v>186</v>
      </c>
      <c r="G18" s="37" t="s">
        <v>187</v>
      </c>
      <c r="H18" s="37" t="s">
        <v>28</v>
      </c>
      <c r="I18" s="24" t="s">
        <v>188</v>
      </c>
      <c r="J18" s="38" t="s">
        <v>184</v>
      </c>
      <c r="K18" s="44">
        <v>7</v>
      </c>
      <c r="L18" s="38" t="s">
        <v>38</v>
      </c>
      <c r="M18" s="35" t="str">
        <f>CONCATENATE(B18,"-",F18,G18,H18,"-",I18)</f>
        <v>М-БФА-05112006</v>
      </c>
      <c r="N18" s="34">
        <v>5</v>
      </c>
      <c r="O18" s="34">
        <v>6</v>
      </c>
      <c r="P18" s="34">
        <v>2</v>
      </c>
      <c r="Q18" s="34">
        <v>7</v>
      </c>
      <c r="R18" s="15">
        <f>SUM(N18:Q18)</f>
        <v>20</v>
      </c>
      <c r="S18" s="31">
        <v>44</v>
      </c>
      <c r="T18" s="16">
        <f>R18/S18</f>
        <v>0.45454545454545453</v>
      </c>
      <c r="U18" s="61" t="str">
        <f>IF(R18&gt;75%*S18,"Победитель",IF(R18&gt;50%*S18,"Призёр","Участник"))</f>
        <v>Участник</v>
      </c>
    </row>
    <row r="19" spans="1:21" x14ac:dyDescent="0.3">
      <c r="A19" s="32">
        <v>5</v>
      </c>
      <c r="B19" s="38" t="s">
        <v>26</v>
      </c>
      <c r="C19" s="38" t="s">
        <v>88</v>
      </c>
      <c r="D19" s="38" t="s">
        <v>90</v>
      </c>
      <c r="E19" s="38" t="s">
        <v>48</v>
      </c>
      <c r="F19" s="37" t="s">
        <v>189</v>
      </c>
      <c r="G19" s="37" t="s">
        <v>183</v>
      </c>
      <c r="H19" s="37" t="s">
        <v>183</v>
      </c>
      <c r="I19" s="24" t="s">
        <v>190</v>
      </c>
      <c r="J19" s="38" t="s">
        <v>184</v>
      </c>
      <c r="K19" s="44">
        <v>7</v>
      </c>
      <c r="L19" s="38" t="s">
        <v>39</v>
      </c>
      <c r="M19" s="35" t="str">
        <f>CONCATENATE(B19,"-",F19,G19,H19,"-",I19)</f>
        <v>М-ПЕЕ-14092006</v>
      </c>
      <c r="N19" s="34">
        <v>6</v>
      </c>
      <c r="O19" s="34">
        <v>6</v>
      </c>
      <c r="P19" s="34">
        <v>2</v>
      </c>
      <c r="Q19" s="34">
        <v>5</v>
      </c>
      <c r="R19" s="15">
        <f>SUM(N19:Q19)</f>
        <v>19</v>
      </c>
      <c r="S19" s="31">
        <v>44</v>
      </c>
      <c r="T19" s="16">
        <f>R19/S19</f>
        <v>0.43181818181818182</v>
      </c>
      <c r="U19" s="61" t="str">
        <f>IF(R19&gt;75%*S19,"Победитель",IF(R19&gt;50%*S19,"Призёр","Участник"))</f>
        <v>Участник</v>
      </c>
    </row>
    <row r="20" spans="1:21" x14ac:dyDescent="0.3">
      <c r="A20" s="32">
        <v>6</v>
      </c>
      <c r="B20" s="38" t="s">
        <v>12</v>
      </c>
      <c r="C20" s="41" t="s">
        <v>203</v>
      </c>
      <c r="D20" s="41" t="s">
        <v>34</v>
      </c>
      <c r="E20" s="41" t="s">
        <v>204</v>
      </c>
      <c r="F20" s="37" t="s">
        <v>12</v>
      </c>
      <c r="G20" s="37" t="s">
        <v>183</v>
      </c>
      <c r="H20" s="37" t="s">
        <v>28</v>
      </c>
      <c r="I20" s="42" t="s">
        <v>205</v>
      </c>
      <c r="J20" s="36" t="s">
        <v>206</v>
      </c>
      <c r="K20" s="27">
        <v>7</v>
      </c>
      <c r="L20" s="38" t="s">
        <v>248</v>
      </c>
      <c r="M20" s="35" t="str">
        <f>CONCATENATE(B20,"-",F20,G20,H20,"-",I20)</f>
        <v>Ж-ЖЕА-10122005</v>
      </c>
      <c r="N20" s="34">
        <v>4</v>
      </c>
      <c r="O20" s="34">
        <v>2</v>
      </c>
      <c r="P20" s="34">
        <v>5</v>
      </c>
      <c r="Q20" s="34">
        <v>8</v>
      </c>
      <c r="R20" s="15">
        <f>SUM(N20:Q20)</f>
        <v>19</v>
      </c>
      <c r="S20" s="31">
        <v>44</v>
      </c>
      <c r="T20" s="16">
        <f>R20/S20</f>
        <v>0.43181818181818182</v>
      </c>
      <c r="U20" s="61" t="str">
        <f>IF(R20&gt;75%*S20,"Победитель",IF(R20&gt;50%*S20,"Призёр","Участник"))</f>
        <v>Участник</v>
      </c>
    </row>
    <row r="21" spans="1:21" x14ac:dyDescent="0.3">
      <c r="A21" s="32">
        <v>7</v>
      </c>
      <c r="B21" s="38" t="s">
        <v>12</v>
      </c>
      <c r="C21" s="38" t="s">
        <v>158</v>
      </c>
      <c r="D21" s="38" t="s">
        <v>143</v>
      </c>
      <c r="E21" s="38" t="s">
        <v>41</v>
      </c>
      <c r="F21" s="37" t="str">
        <f>LEFT(C21,1)</f>
        <v>И</v>
      </c>
      <c r="G21" s="37" t="str">
        <f>LEFT(D21,1)</f>
        <v>С</v>
      </c>
      <c r="H21" s="37" t="str">
        <f>LEFT(E21,1)</f>
        <v>В</v>
      </c>
      <c r="I21" s="24" t="s">
        <v>111</v>
      </c>
      <c r="J21" s="38" t="s">
        <v>147</v>
      </c>
      <c r="K21" s="24">
        <v>7</v>
      </c>
      <c r="L21" s="38" t="s">
        <v>247</v>
      </c>
      <c r="M21" s="35" t="str">
        <f>CONCATENATE(B21,"-",F21,G21,H21,"-",I21)</f>
        <v>Ж-ИСВ-13092006</v>
      </c>
      <c r="N21" s="34">
        <v>4</v>
      </c>
      <c r="O21" s="34">
        <v>3</v>
      </c>
      <c r="P21" s="34">
        <v>5</v>
      </c>
      <c r="Q21" s="34">
        <v>6</v>
      </c>
      <c r="R21" s="15">
        <f>SUM(N21:Q21)</f>
        <v>18</v>
      </c>
      <c r="S21" s="31">
        <v>44</v>
      </c>
      <c r="T21" s="16">
        <f>R21/S21</f>
        <v>0.40909090909090912</v>
      </c>
      <c r="U21" s="61" t="str">
        <f>IF(R21&gt;75%*S21,"Победитель",IF(R21&gt;50%*S21,"Призёр","Участник"))</f>
        <v>Участник</v>
      </c>
    </row>
    <row r="22" spans="1:21" x14ac:dyDescent="0.3">
      <c r="A22" s="32">
        <v>8</v>
      </c>
      <c r="B22" s="38" t="s">
        <v>12</v>
      </c>
      <c r="C22" s="38" t="s">
        <v>155</v>
      </c>
      <c r="D22" s="38" t="s">
        <v>78</v>
      </c>
      <c r="E22" s="38" t="s">
        <v>151</v>
      </c>
      <c r="F22" s="37" t="str">
        <f>LEFT(C22,1)</f>
        <v>Н</v>
      </c>
      <c r="G22" s="37" t="str">
        <f>LEFT(D22,1)</f>
        <v>А</v>
      </c>
      <c r="H22" s="37" t="str">
        <f>LEFT(E22,1)</f>
        <v>Р</v>
      </c>
      <c r="I22" s="24" t="s">
        <v>165</v>
      </c>
      <c r="J22" s="38" t="s">
        <v>147</v>
      </c>
      <c r="K22" s="24">
        <v>8</v>
      </c>
      <c r="L22" s="38" t="s">
        <v>254</v>
      </c>
      <c r="M22" s="35" t="str">
        <f>CONCATENATE(B22,"-",F22,G22,H22,"-",I22)</f>
        <v>Ж-НАР-30052005</v>
      </c>
      <c r="N22" s="34">
        <v>5</v>
      </c>
      <c r="O22" s="34">
        <v>7</v>
      </c>
      <c r="P22" s="34">
        <v>2</v>
      </c>
      <c r="Q22" s="34">
        <v>14</v>
      </c>
      <c r="R22" s="15">
        <f>SUM(N22:Q22)</f>
        <v>28</v>
      </c>
      <c r="S22" s="40">
        <v>53</v>
      </c>
      <c r="T22" s="16">
        <f>R22/S22</f>
        <v>0.52830188679245282</v>
      </c>
      <c r="U22" s="61" t="str">
        <f>IF(R22&gt;75%*S22,"Победитель",IF(R22&gt;50%*S22,"Призёр","Участник"))</f>
        <v>Призёр</v>
      </c>
    </row>
    <row r="23" spans="1:21" x14ac:dyDescent="0.3">
      <c r="A23" s="32">
        <v>9</v>
      </c>
      <c r="B23" s="38" t="s">
        <v>26</v>
      </c>
      <c r="C23" s="38" t="s">
        <v>197</v>
      </c>
      <c r="D23" s="38" t="s">
        <v>107</v>
      </c>
      <c r="E23" s="38" t="s">
        <v>49</v>
      </c>
      <c r="F23" s="37" t="str">
        <f>LEFT(C23,1)</f>
        <v>В</v>
      </c>
      <c r="G23" s="37" t="str">
        <f>LEFT(D23,1)</f>
        <v>В</v>
      </c>
      <c r="H23" s="37" t="str">
        <f>LEFT(E23,1)</f>
        <v>М</v>
      </c>
      <c r="I23" s="24">
        <v>26092005</v>
      </c>
      <c r="J23" s="38" t="s">
        <v>147</v>
      </c>
      <c r="K23" s="44">
        <v>8</v>
      </c>
      <c r="L23" s="38" t="s">
        <v>252</v>
      </c>
      <c r="M23" s="35" t="str">
        <f>CONCATENATE(B23,"-",F23,G23,H23,"-",I23)</f>
        <v>М-ВВМ-26092005</v>
      </c>
      <c r="N23" s="34">
        <v>6</v>
      </c>
      <c r="O23" s="34">
        <v>8</v>
      </c>
      <c r="P23" s="34">
        <v>1</v>
      </c>
      <c r="Q23" s="34">
        <v>13</v>
      </c>
      <c r="R23" s="15">
        <f>SUM(N23:Q23)</f>
        <v>28</v>
      </c>
      <c r="S23" s="40">
        <v>53</v>
      </c>
      <c r="T23" s="16">
        <f>R23/S23</f>
        <v>0.52830188679245282</v>
      </c>
      <c r="U23" s="61" t="str">
        <f>IF(R23&gt;75%*S23,"Победитель",IF(R23&gt;50%*S23,"Призёр","Участник"))</f>
        <v>Призёр</v>
      </c>
    </row>
    <row r="24" spans="1:21" x14ac:dyDescent="0.3">
      <c r="A24" s="32">
        <v>10</v>
      </c>
      <c r="B24" s="38" t="s">
        <v>26</v>
      </c>
      <c r="C24" s="38" t="s">
        <v>219</v>
      </c>
      <c r="D24" s="38" t="s">
        <v>80</v>
      </c>
      <c r="E24" s="38" t="s">
        <v>106</v>
      </c>
      <c r="F24" s="37" t="str">
        <f>LEFT(C24,1)</f>
        <v>Х</v>
      </c>
      <c r="G24" s="37" t="str">
        <f>LEFT(D24,1)</f>
        <v>И</v>
      </c>
      <c r="H24" s="37" t="str">
        <f>LEFT(E24,1)</f>
        <v>Р</v>
      </c>
      <c r="I24" s="24" t="s">
        <v>220</v>
      </c>
      <c r="J24" s="38" t="s">
        <v>221</v>
      </c>
      <c r="K24" s="44">
        <v>8</v>
      </c>
      <c r="L24" s="38" t="s">
        <v>251</v>
      </c>
      <c r="M24" s="35" t="str">
        <f>CONCATENATE(B24,"-",F24,G24,H24,"-",I24)</f>
        <v>М-ХИР-02082005</v>
      </c>
      <c r="N24" s="34">
        <v>9</v>
      </c>
      <c r="O24" s="34">
        <v>4</v>
      </c>
      <c r="P24" s="34">
        <v>1</v>
      </c>
      <c r="Q24" s="34">
        <v>13</v>
      </c>
      <c r="R24" s="15">
        <f>SUM(N24:Q24)</f>
        <v>27</v>
      </c>
      <c r="S24" s="40">
        <v>53</v>
      </c>
      <c r="T24" s="16">
        <f>R24/S24</f>
        <v>0.50943396226415094</v>
      </c>
      <c r="U24" s="61" t="str">
        <f>IF(R24&gt;75%*S24,"Победитель",IF(R24&gt;50%*S24,"Призёр","Участник"))</f>
        <v>Призёр</v>
      </c>
    </row>
    <row r="25" spans="1:21" x14ac:dyDescent="0.3">
      <c r="A25" s="32">
        <v>11</v>
      </c>
      <c r="B25" s="38" t="s">
        <v>12</v>
      </c>
      <c r="C25" s="38" t="s">
        <v>216</v>
      </c>
      <c r="D25" s="38" t="s">
        <v>170</v>
      </c>
      <c r="E25" s="38" t="s">
        <v>85</v>
      </c>
      <c r="F25" s="37" t="str">
        <f>LEFT(C25,1)</f>
        <v>О</v>
      </c>
      <c r="G25" s="37" t="str">
        <f>LEFT(D25,1)</f>
        <v>У</v>
      </c>
      <c r="H25" s="37" t="str">
        <f>LEFT(E25,1)</f>
        <v>М</v>
      </c>
      <c r="I25" s="24">
        <v>29082006</v>
      </c>
      <c r="J25" s="38" t="s">
        <v>147</v>
      </c>
      <c r="K25" s="44">
        <v>8</v>
      </c>
      <c r="L25" s="38" t="s">
        <v>255</v>
      </c>
      <c r="M25" s="35" t="str">
        <f>CONCATENATE(B25,"-",F25,G25,H25,"-",I25)</f>
        <v>Ж-ОУМ-29082006</v>
      </c>
      <c r="N25" s="34">
        <v>6</v>
      </c>
      <c r="O25" s="34">
        <v>4</v>
      </c>
      <c r="P25" s="34">
        <v>3</v>
      </c>
      <c r="Q25" s="34">
        <v>10</v>
      </c>
      <c r="R25" s="15">
        <f>SUM(N25:Q25)</f>
        <v>23</v>
      </c>
      <c r="S25" s="40">
        <v>53</v>
      </c>
      <c r="T25" s="16">
        <f>R25/S25</f>
        <v>0.43396226415094341</v>
      </c>
      <c r="U25" s="61" t="str">
        <f>IF(R25&gt;75%*S25,"Победитель",IF(R25&gt;50%*S25,"Призёр","Участник"))</f>
        <v>Участник</v>
      </c>
    </row>
    <row r="26" spans="1:21" x14ac:dyDescent="0.3">
      <c r="A26" s="32">
        <v>12</v>
      </c>
      <c r="B26" s="38" t="s">
        <v>12</v>
      </c>
      <c r="C26" s="38" t="s">
        <v>72</v>
      </c>
      <c r="D26" s="38" t="s">
        <v>73</v>
      </c>
      <c r="E26" s="38" t="s">
        <v>47</v>
      </c>
      <c r="F26" s="37" t="str">
        <f>LEFT(C26,1)</f>
        <v>С</v>
      </c>
      <c r="G26" s="37" t="str">
        <f>LEFT(D26,1)</f>
        <v>Л</v>
      </c>
      <c r="H26" s="37" t="str">
        <f>LEFT(E26,1)</f>
        <v>А</v>
      </c>
      <c r="I26" s="24" t="s">
        <v>74</v>
      </c>
      <c r="J26" s="38" t="s">
        <v>69</v>
      </c>
      <c r="K26" s="44">
        <v>8</v>
      </c>
      <c r="L26" s="38" t="s">
        <v>253</v>
      </c>
      <c r="M26" s="35" t="str">
        <f>CONCATENATE(B26,"-",F26,G26,H26,"-",I26)</f>
        <v>Ж-СЛА-08072005</v>
      </c>
      <c r="N26" s="34">
        <v>9</v>
      </c>
      <c r="O26" s="34">
        <v>2</v>
      </c>
      <c r="P26" s="34">
        <v>1</v>
      </c>
      <c r="Q26" s="34">
        <v>10</v>
      </c>
      <c r="R26" s="15">
        <f>SUM(N26:Q26)</f>
        <v>22</v>
      </c>
      <c r="S26" s="40">
        <v>53</v>
      </c>
      <c r="T26" s="16">
        <f>R26/S26</f>
        <v>0.41509433962264153</v>
      </c>
      <c r="U26" s="61" t="str">
        <f>IF(R26&gt;75%*S26,"Победитель",IF(R26&gt;50%*S26,"Призёр","Участник"))</f>
        <v>Участник</v>
      </c>
    </row>
    <row r="27" spans="1:21" x14ac:dyDescent="0.3">
      <c r="A27" s="32">
        <v>13</v>
      </c>
      <c r="B27" s="38" t="s">
        <v>12</v>
      </c>
      <c r="C27" s="38" t="s">
        <v>105</v>
      </c>
      <c r="D27" s="38" t="s">
        <v>144</v>
      </c>
      <c r="E27" s="38" t="s">
        <v>103</v>
      </c>
      <c r="F27" s="37" t="str">
        <f>LEFT(C27,1)</f>
        <v>Л</v>
      </c>
      <c r="G27" s="37" t="str">
        <f>LEFT(D27,1)</f>
        <v>А</v>
      </c>
      <c r="H27" s="37" t="str">
        <f>LEFT(E27,1)</f>
        <v>И</v>
      </c>
      <c r="I27" s="24">
        <v>25022006</v>
      </c>
      <c r="J27" s="38" t="s">
        <v>147</v>
      </c>
      <c r="K27" s="44">
        <v>8</v>
      </c>
      <c r="L27" s="38" t="s">
        <v>256</v>
      </c>
      <c r="M27" s="35" t="str">
        <f>CONCATENATE(B27,"-",F27,G27,H27,"-",I27)</f>
        <v>Ж-ЛАИ-25022006</v>
      </c>
      <c r="N27" s="34">
        <v>4</v>
      </c>
      <c r="O27" s="34">
        <v>5</v>
      </c>
      <c r="P27" s="34">
        <v>1</v>
      </c>
      <c r="Q27" s="34">
        <v>11</v>
      </c>
      <c r="R27" s="15">
        <f>SUM(N27:Q27)</f>
        <v>21</v>
      </c>
      <c r="S27" s="40">
        <v>53</v>
      </c>
      <c r="T27" s="16">
        <f>R27/S27</f>
        <v>0.39622641509433965</v>
      </c>
      <c r="U27" s="61" t="str">
        <f>IF(R27&gt;75%*S27,"Победитель",IF(R27&gt;50%*S27,"Призёр","Участник"))</f>
        <v>Участник</v>
      </c>
    </row>
    <row r="28" spans="1:21" x14ac:dyDescent="0.3">
      <c r="A28" s="32">
        <v>14</v>
      </c>
      <c r="B28" s="38" t="s">
        <v>12</v>
      </c>
      <c r="C28" s="38" t="s">
        <v>153</v>
      </c>
      <c r="D28" s="38" t="s">
        <v>43</v>
      </c>
      <c r="E28" s="38" t="s">
        <v>47</v>
      </c>
      <c r="F28" s="37" t="str">
        <f>LEFT(C28,1)</f>
        <v>Б</v>
      </c>
      <c r="G28" s="37" t="str">
        <f>LEFT(D28,1)</f>
        <v>Д</v>
      </c>
      <c r="H28" s="37" t="str">
        <f>LEFT(E28,1)</f>
        <v>А</v>
      </c>
      <c r="I28" s="24" t="s">
        <v>164</v>
      </c>
      <c r="J28" s="38" t="s">
        <v>147</v>
      </c>
      <c r="K28" s="24">
        <v>9</v>
      </c>
      <c r="L28" s="38" t="s">
        <v>228</v>
      </c>
      <c r="M28" s="35" t="str">
        <f>CONCATENATE(B28,"-",F28,G28,H28,"-",I28)</f>
        <v>Ж-БДА-26012005</v>
      </c>
      <c r="N28" s="34">
        <v>8</v>
      </c>
      <c r="O28" s="34">
        <v>11</v>
      </c>
      <c r="P28" s="34">
        <v>18</v>
      </c>
      <c r="Q28" s="34">
        <v>13</v>
      </c>
      <c r="R28" s="15">
        <f>SUM(N28:Q28)</f>
        <v>50</v>
      </c>
      <c r="S28" s="40">
        <v>123</v>
      </c>
      <c r="T28" s="16">
        <f>R28/S28</f>
        <v>0.4065040650406504</v>
      </c>
      <c r="U28" s="61" t="str">
        <f>IF(R28&gt;75%*S28,"Победитель",IF(R28&gt;50%*S28,"Призёр","Участник"))</f>
        <v>Участник</v>
      </c>
    </row>
    <row r="29" spans="1:21" x14ac:dyDescent="0.3">
      <c r="A29" s="32">
        <v>15</v>
      </c>
      <c r="B29" s="38" t="s">
        <v>12</v>
      </c>
      <c r="C29" s="38" t="s">
        <v>154</v>
      </c>
      <c r="D29" s="38" t="s">
        <v>143</v>
      </c>
      <c r="E29" s="38" t="s">
        <v>85</v>
      </c>
      <c r="F29" s="37" t="str">
        <f>LEFT(C29,1)</f>
        <v>Г</v>
      </c>
      <c r="G29" s="37" t="str">
        <f>LEFT(D29,1)</f>
        <v>С</v>
      </c>
      <c r="H29" s="37" t="str">
        <f>LEFT(E29,1)</f>
        <v>М</v>
      </c>
      <c r="I29" s="24" t="s">
        <v>79</v>
      </c>
      <c r="J29" s="38" t="s">
        <v>147</v>
      </c>
      <c r="K29" s="24">
        <v>9</v>
      </c>
      <c r="L29" s="38" t="s">
        <v>87</v>
      </c>
      <c r="M29" s="35" t="str">
        <f>CONCATENATE(B29,"-",F29,G29,H29,"-",I29)</f>
        <v>Ж-ГСМ-02042004</v>
      </c>
      <c r="N29" s="34">
        <v>7</v>
      </c>
      <c r="O29" s="34">
        <v>6</v>
      </c>
      <c r="P29" s="34">
        <v>16</v>
      </c>
      <c r="Q29" s="34">
        <v>21</v>
      </c>
      <c r="R29" s="15">
        <f>SUM(N29:Q29)</f>
        <v>50</v>
      </c>
      <c r="S29" s="40">
        <v>123</v>
      </c>
      <c r="T29" s="16">
        <f>R29/S29</f>
        <v>0.4065040650406504</v>
      </c>
      <c r="U29" s="61" t="str">
        <f>IF(R29&gt;75%*S29,"Победитель",IF(R29&gt;50%*S29,"Призёр","Участник"))</f>
        <v>Участник</v>
      </c>
    </row>
    <row r="30" spans="1:21" x14ac:dyDescent="0.3">
      <c r="A30" s="32">
        <v>16</v>
      </c>
      <c r="B30" s="38" t="s">
        <v>12</v>
      </c>
      <c r="C30" s="38" t="s">
        <v>208</v>
      </c>
      <c r="D30" s="38" t="s">
        <v>143</v>
      </c>
      <c r="E30" s="38" t="s">
        <v>179</v>
      </c>
      <c r="F30" s="37" t="s">
        <v>31</v>
      </c>
      <c r="G30" s="37" t="s">
        <v>22</v>
      </c>
      <c r="H30" s="37" t="s">
        <v>183</v>
      </c>
      <c r="I30" s="24" t="s">
        <v>209</v>
      </c>
      <c r="J30" s="38" t="s">
        <v>207</v>
      </c>
      <c r="K30" s="44">
        <v>9</v>
      </c>
      <c r="L30" s="38" t="s">
        <v>224</v>
      </c>
      <c r="M30" s="35" t="str">
        <f>CONCATENATE(B30,"-",F30,G30,H30,"-",I30)</f>
        <v>Ж-ГСЕ-05.02.2004</v>
      </c>
      <c r="N30" s="34">
        <v>10</v>
      </c>
      <c r="O30" s="34">
        <v>7</v>
      </c>
      <c r="P30" s="34">
        <v>17</v>
      </c>
      <c r="Q30" s="34">
        <v>14</v>
      </c>
      <c r="R30" s="15">
        <f>SUM(N30:Q30)</f>
        <v>48</v>
      </c>
      <c r="S30" s="40">
        <v>123</v>
      </c>
      <c r="T30" s="16">
        <f>R30/S30</f>
        <v>0.3902439024390244</v>
      </c>
      <c r="U30" s="61" t="str">
        <f>IF(R30&gt;75%*S30,"Победитель",IF(R30&gt;50%*S30,"Призёр","Участник"))</f>
        <v>Участник</v>
      </c>
    </row>
    <row r="31" spans="1:21" x14ac:dyDescent="0.3">
      <c r="A31" s="32">
        <v>17</v>
      </c>
      <c r="B31" s="38" t="s">
        <v>26</v>
      </c>
      <c r="C31" s="39" t="s">
        <v>104</v>
      </c>
      <c r="D31" s="39" t="s">
        <v>61</v>
      </c>
      <c r="E31" s="39" t="s">
        <v>46</v>
      </c>
      <c r="F31" s="37" t="str">
        <f>LEFT(C31,1)</f>
        <v>Д</v>
      </c>
      <c r="G31" s="37" t="str">
        <f>LEFT(D31,1)</f>
        <v>Ф</v>
      </c>
      <c r="H31" s="37" t="str">
        <f>LEFT(E31,1)</f>
        <v>С</v>
      </c>
      <c r="I31" s="28" t="s">
        <v>51</v>
      </c>
      <c r="J31" s="36" t="s">
        <v>102</v>
      </c>
      <c r="K31" s="45">
        <v>9</v>
      </c>
      <c r="L31" s="30" t="s">
        <v>227</v>
      </c>
      <c r="M31" s="35" t="str">
        <f>CONCATENATE(B31,"-",F31,G31,H31,"-",I31)</f>
        <v>М-ДФС-01032005</v>
      </c>
      <c r="N31" s="34">
        <v>6</v>
      </c>
      <c r="O31" s="34">
        <v>10</v>
      </c>
      <c r="P31" s="34">
        <v>17</v>
      </c>
      <c r="Q31" s="34">
        <v>9</v>
      </c>
      <c r="R31" s="15">
        <f>SUM(N31:Q31)</f>
        <v>42</v>
      </c>
      <c r="S31" s="40">
        <v>123</v>
      </c>
      <c r="T31" s="16">
        <f>R31/S31</f>
        <v>0.34146341463414637</v>
      </c>
      <c r="U31" s="61" t="str">
        <f>IF(R31&gt;75%*S31,"Победитель",IF(R31&gt;50%*S31,"Призёр","Участник"))</f>
        <v>Участник</v>
      </c>
    </row>
    <row r="32" spans="1:21" x14ac:dyDescent="0.3">
      <c r="A32" s="32">
        <v>18</v>
      </c>
      <c r="B32" s="38" t="s">
        <v>26</v>
      </c>
      <c r="C32" s="38" t="s">
        <v>152</v>
      </c>
      <c r="D32" s="38" t="s">
        <v>145</v>
      </c>
      <c r="E32" s="38" t="s">
        <v>70</v>
      </c>
      <c r="F32" s="37" t="str">
        <f>LEFT(C32,1)</f>
        <v>В</v>
      </c>
      <c r="G32" s="37" t="str">
        <f>LEFT(D32,1)</f>
        <v>П</v>
      </c>
      <c r="H32" s="37" t="str">
        <f>LEFT(E32,1)</f>
        <v>П</v>
      </c>
      <c r="I32" s="24" t="s">
        <v>164</v>
      </c>
      <c r="J32" s="38" t="s">
        <v>147</v>
      </c>
      <c r="K32" s="24">
        <v>9</v>
      </c>
      <c r="L32" s="38" t="s">
        <v>225</v>
      </c>
      <c r="M32" s="35" t="str">
        <f>CONCATENATE(B32,"-",F32,G32,H32,"-",I32)</f>
        <v>М-ВПП-26012005</v>
      </c>
      <c r="N32" s="34">
        <v>8</v>
      </c>
      <c r="O32" s="34">
        <v>8</v>
      </c>
      <c r="P32" s="34">
        <v>15</v>
      </c>
      <c r="Q32" s="34">
        <v>8</v>
      </c>
      <c r="R32" s="15">
        <f>SUM(N32:Q32)</f>
        <v>39</v>
      </c>
      <c r="S32" s="40">
        <v>123</v>
      </c>
      <c r="T32" s="16">
        <f>R32/S32</f>
        <v>0.31707317073170732</v>
      </c>
      <c r="U32" s="61" t="str">
        <f>IF(R32&gt;75%*S32,"Победитель",IF(R32&gt;50%*S32,"Призёр","Участник"))</f>
        <v>Участник</v>
      </c>
    </row>
    <row r="33" spans="1:21" x14ac:dyDescent="0.3">
      <c r="A33" s="32">
        <v>19</v>
      </c>
      <c r="B33" s="38" t="s">
        <v>12</v>
      </c>
      <c r="C33" s="38" t="s">
        <v>63</v>
      </c>
      <c r="D33" s="38" t="s">
        <v>210</v>
      </c>
      <c r="E33" s="38" t="s">
        <v>47</v>
      </c>
      <c r="F33" s="37" t="s">
        <v>26</v>
      </c>
      <c r="G33" s="37" t="s">
        <v>194</v>
      </c>
      <c r="H33" s="37" t="s">
        <v>28</v>
      </c>
      <c r="I33" s="24" t="s">
        <v>211</v>
      </c>
      <c r="J33" s="38" t="s">
        <v>207</v>
      </c>
      <c r="K33" s="44">
        <v>9</v>
      </c>
      <c r="L33" s="38" t="s">
        <v>226</v>
      </c>
      <c r="M33" s="35" t="str">
        <f>CONCATENATE(B33,"-",F33,G33,H33,"-",I33)</f>
        <v>Ж-МИА-25.04.2004</v>
      </c>
      <c r="N33" s="34">
        <v>7</v>
      </c>
      <c r="O33" s="34">
        <v>4</v>
      </c>
      <c r="P33" s="34">
        <v>19</v>
      </c>
      <c r="Q33" s="34">
        <v>8</v>
      </c>
      <c r="R33" s="15">
        <f>SUM(N33:Q33)</f>
        <v>38</v>
      </c>
      <c r="S33" s="40">
        <v>123</v>
      </c>
      <c r="T33" s="16">
        <f>R33/S33</f>
        <v>0.30894308943089432</v>
      </c>
      <c r="U33" s="61" t="str">
        <f>IF(R33&gt;75%*S33,"Победитель",IF(R33&gt;50%*S33,"Призёр","Участник"))</f>
        <v>Участник</v>
      </c>
    </row>
    <row r="34" spans="1:21" x14ac:dyDescent="0.3">
      <c r="A34" s="32">
        <v>20</v>
      </c>
      <c r="B34" s="21" t="s">
        <v>12</v>
      </c>
      <c r="C34" s="21" t="s">
        <v>113</v>
      </c>
      <c r="D34" s="21" t="s">
        <v>114</v>
      </c>
      <c r="E34" s="21" t="s">
        <v>115</v>
      </c>
      <c r="F34" s="37" t="str">
        <f>LEFT(C34,1)</f>
        <v>З</v>
      </c>
      <c r="G34" s="37" t="str">
        <f>LEFT(D34,1)</f>
        <v>К</v>
      </c>
      <c r="H34" s="37" t="str">
        <f>LEFT(E34,1)</f>
        <v>К</v>
      </c>
      <c r="I34" s="26" t="s">
        <v>116</v>
      </c>
      <c r="J34" s="20" t="s">
        <v>112</v>
      </c>
      <c r="K34" s="47">
        <v>9</v>
      </c>
      <c r="L34" s="21" t="s">
        <v>53</v>
      </c>
      <c r="M34" s="35" t="str">
        <f>CONCATENATE(B34,"-",F34,G34,H34,"-",I34)</f>
        <v>Ж-ЗКК-30092004</v>
      </c>
      <c r="N34" s="34">
        <v>7</v>
      </c>
      <c r="O34" s="34">
        <v>2</v>
      </c>
      <c r="P34" s="34">
        <v>18</v>
      </c>
      <c r="Q34" s="34">
        <v>4</v>
      </c>
      <c r="R34" s="15">
        <f>SUM(N34:Q34)</f>
        <v>31</v>
      </c>
      <c r="S34" s="40">
        <v>123</v>
      </c>
      <c r="T34" s="16">
        <f>R34/S34</f>
        <v>0.25203252032520324</v>
      </c>
      <c r="U34" s="61" t="str">
        <f>IF(R34&gt;75%*S34,"Победитель",IF(R34&gt;50%*S34,"Призёр","Участник"))</f>
        <v>Участник</v>
      </c>
    </row>
    <row r="35" spans="1:21" x14ac:dyDescent="0.3">
      <c r="A35" s="32">
        <v>21</v>
      </c>
      <c r="B35" s="18" t="s">
        <v>12</v>
      </c>
      <c r="C35" s="18" t="s">
        <v>123</v>
      </c>
      <c r="D35" s="18" t="s">
        <v>124</v>
      </c>
      <c r="E35" s="18" t="s">
        <v>41</v>
      </c>
      <c r="F35" s="37" t="str">
        <f>LEFT(C35,1)</f>
        <v>П</v>
      </c>
      <c r="G35" s="37" t="str">
        <f>LEFT(D35,1)</f>
        <v>А</v>
      </c>
      <c r="H35" s="37" t="str">
        <f>LEFT(E35,1)</f>
        <v>В</v>
      </c>
      <c r="I35" s="22" t="s">
        <v>125</v>
      </c>
      <c r="J35" s="18" t="s">
        <v>112</v>
      </c>
      <c r="K35" s="46">
        <v>10</v>
      </c>
      <c r="L35" s="18" t="s">
        <v>229</v>
      </c>
      <c r="M35" s="35" t="str">
        <f>CONCATENATE(B35,"-",F35,G35,H35,"-",I35)</f>
        <v>Ж-ПАВ-13052003</v>
      </c>
      <c r="N35" s="34">
        <v>14</v>
      </c>
      <c r="O35" s="34">
        <v>16</v>
      </c>
      <c r="P35" s="34">
        <v>26</v>
      </c>
      <c r="Q35" s="34">
        <v>25</v>
      </c>
      <c r="R35" s="15">
        <f>SUM(N35:Q35)</f>
        <v>81</v>
      </c>
      <c r="S35" s="40">
        <v>148</v>
      </c>
      <c r="T35" s="16">
        <f>R35/S35</f>
        <v>0.54729729729729726</v>
      </c>
      <c r="U35" s="61" t="str">
        <f>IF(R35&gt;75%*S35,"Победитель",IF(R35&gt;50%*S35,"Призёр","Участник"))</f>
        <v>Призёр</v>
      </c>
    </row>
    <row r="36" spans="1:21" x14ac:dyDescent="0.3">
      <c r="A36" s="32">
        <v>22</v>
      </c>
      <c r="B36" s="38" t="s">
        <v>12</v>
      </c>
      <c r="C36" s="38" t="s">
        <v>148</v>
      </c>
      <c r="D36" s="38" t="s">
        <v>54</v>
      </c>
      <c r="E36" s="38" t="s">
        <v>76</v>
      </c>
      <c r="F36" s="37" t="str">
        <f>LEFT(C36,1)</f>
        <v>Г</v>
      </c>
      <c r="G36" s="37" t="str">
        <f>LEFT(D36,1)</f>
        <v>М</v>
      </c>
      <c r="H36" s="37" t="str">
        <f>LEFT(E36,1)</f>
        <v>Д</v>
      </c>
      <c r="I36" s="24" t="s">
        <v>160</v>
      </c>
      <c r="J36" s="38" t="s">
        <v>147</v>
      </c>
      <c r="K36" s="24">
        <v>10</v>
      </c>
      <c r="L36" s="38" t="s">
        <v>92</v>
      </c>
      <c r="M36" s="35" t="str">
        <f>CONCATENATE(B36,"-",F36,G36,H36,"-",I36)</f>
        <v>Ж-ГМД-07092003</v>
      </c>
      <c r="N36" s="34">
        <v>6</v>
      </c>
      <c r="O36" s="34">
        <v>12</v>
      </c>
      <c r="P36" s="34">
        <v>33</v>
      </c>
      <c r="Q36" s="34">
        <v>28</v>
      </c>
      <c r="R36" s="15">
        <f>SUM(N36:Q36)</f>
        <v>79</v>
      </c>
      <c r="S36" s="40">
        <v>148</v>
      </c>
      <c r="T36" s="16">
        <f>R36/S36</f>
        <v>0.53378378378378377</v>
      </c>
      <c r="U36" s="61" t="str">
        <f>IF(R36&gt;75%*S36,"Победитель",IF(R36&gt;50%*S36,"Призёр","Участник"))</f>
        <v>Призёр</v>
      </c>
    </row>
    <row r="37" spans="1:21" x14ac:dyDescent="0.3">
      <c r="A37" s="32">
        <v>23</v>
      </c>
      <c r="B37" s="38" t="s">
        <v>26</v>
      </c>
      <c r="C37" s="38" t="s">
        <v>141</v>
      </c>
      <c r="D37" s="38" t="s">
        <v>45</v>
      </c>
      <c r="E37" s="38" t="s">
        <v>48</v>
      </c>
      <c r="F37" s="37" t="str">
        <f>LEFT(C37,1)</f>
        <v>К</v>
      </c>
      <c r="G37" s="37" t="str">
        <f>LEFT(D37,1)</f>
        <v>А</v>
      </c>
      <c r="H37" s="37" t="str">
        <f>LEFT(E37,1)</f>
        <v>Е</v>
      </c>
      <c r="I37" s="24" t="s">
        <v>142</v>
      </c>
      <c r="J37" s="38" t="s">
        <v>134</v>
      </c>
      <c r="K37" s="44">
        <v>10</v>
      </c>
      <c r="L37" s="38" t="s">
        <v>174</v>
      </c>
      <c r="M37" s="35" t="str">
        <f>CONCATENATE(B37,"-",F37,G37,H37,"-",I37)</f>
        <v>М-КАЕ-06052003</v>
      </c>
      <c r="N37" s="34">
        <v>14</v>
      </c>
      <c r="O37" s="34">
        <v>20</v>
      </c>
      <c r="P37" s="34">
        <v>26</v>
      </c>
      <c r="Q37" s="34">
        <v>16</v>
      </c>
      <c r="R37" s="15">
        <f>SUM(N37:Q37)</f>
        <v>76</v>
      </c>
      <c r="S37" s="40">
        <v>148</v>
      </c>
      <c r="T37" s="16">
        <f>R37/S37</f>
        <v>0.51351351351351349</v>
      </c>
      <c r="U37" s="61" t="str">
        <f>IF(R37&gt;75%*S37,"Победитель",IF(R37&gt;50%*S37,"Призёр","Участник"))</f>
        <v>Призёр</v>
      </c>
    </row>
    <row r="38" spans="1:21" x14ac:dyDescent="0.3">
      <c r="A38" s="32">
        <v>24</v>
      </c>
      <c r="B38" s="18" t="s">
        <v>12</v>
      </c>
      <c r="C38" s="19" t="s">
        <v>117</v>
      </c>
      <c r="D38" s="19" t="s">
        <v>54</v>
      </c>
      <c r="E38" s="19" t="s">
        <v>59</v>
      </c>
      <c r="F38" s="37" t="str">
        <f>LEFT(C38,1)</f>
        <v>Д</v>
      </c>
      <c r="G38" s="37" t="str">
        <f>LEFT(D38,1)</f>
        <v>М</v>
      </c>
      <c r="H38" s="37" t="str">
        <f>LEFT(E38,1)</f>
        <v>С</v>
      </c>
      <c r="I38" s="25" t="s">
        <v>118</v>
      </c>
      <c r="J38" s="20" t="s">
        <v>112</v>
      </c>
      <c r="K38" s="46">
        <v>10</v>
      </c>
      <c r="L38" s="19" t="s">
        <v>89</v>
      </c>
      <c r="M38" s="35" t="str">
        <f>CONCATENATE(B38,"-",F38,G38,H38,"-",I38)</f>
        <v>Ж-ДМС-09062003</v>
      </c>
      <c r="N38" s="34">
        <v>8</v>
      </c>
      <c r="O38" s="34">
        <v>9</v>
      </c>
      <c r="P38" s="34">
        <v>27</v>
      </c>
      <c r="Q38" s="34">
        <v>23</v>
      </c>
      <c r="R38" s="15">
        <f>SUM(N38:Q38)</f>
        <v>67</v>
      </c>
      <c r="S38" s="40">
        <v>148</v>
      </c>
      <c r="T38" s="16">
        <f>R38/S38</f>
        <v>0.45270270270270269</v>
      </c>
      <c r="U38" s="61" t="str">
        <f>IF(R38&gt;75%*S38,"Победитель",IF(R38&gt;50%*S38,"Призёр","Участник"))</f>
        <v>Участник</v>
      </c>
    </row>
    <row r="39" spans="1:21" x14ac:dyDescent="0.3">
      <c r="A39" s="32">
        <v>25</v>
      </c>
      <c r="B39" s="38" t="s">
        <v>12</v>
      </c>
      <c r="C39" s="38" t="s">
        <v>146</v>
      </c>
      <c r="D39" s="38" t="s">
        <v>169</v>
      </c>
      <c r="E39" s="38" t="s">
        <v>25</v>
      </c>
      <c r="F39" s="37" t="s">
        <v>200</v>
      </c>
      <c r="G39" s="37" t="s">
        <v>199</v>
      </c>
      <c r="H39" s="37" t="s">
        <v>37</v>
      </c>
      <c r="I39" s="24" t="s">
        <v>201</v>
      </c>
      <c r="J39" s="38" t="s">
        <v>198</v>
      </c>
      <c r="K39" s="44">
        <v>10</v>
      </c>
      <c r="L39" s="38" t="s">
        <v>230</v>
      </c>
      <c r="M39" s="35" t="str">
        <f>CONCATENATE(B39,"-",F39,G39,H39,"-",I39)</f>
        <v>Ж-ЮТВ-22012004</v>
      </c>
      <c r="N39" s="34">
        <v>8</v>
      </c>
      <c r="O39" s="34">
        <v>13</v>
      </c>
      <c r="P39" s="34">
        <v>28</v>
      </c>
      <c r="Q39" s="34">
        <v>16</v>
      </c>
      <c r="R39" s="15">
        <f>SUM(N39:Q39)</f>
        <v>65</v>
      </c>
      <c r="S39" s="40">
        <v>148</v>
      </c>
      <c r="T39" s="16">
        <f>R39/S39</f>
        <v>0.4391891891891892</v>
      </c>
      <c r="U39" s="61" t="str">
        <f>IF(R39&gt;75%*S39,"Победитель",IF(R39&gt;50%*S39,"Призёр","Участник"))</f>
        <v>Участник</v>
      </c>
    </row>
    <row r="40" spans="1:21" x14ac:dyDescent="0.3">
      <c r="A40" s="32">
        <v>26</v>
      </c>
      <c r="B40" s="38" t="s">
        <v>26</v>
      </c>
      <c r="C40" s="38" t="s">
        <v>212</v>
      </c>
      <c r="D40" s="38" t="s">
        <v>178</v>
      </c>
      <c r="E40" s="38" t="s">
        <v>202</v>
      </c>
      <c r="F40" s="37" t="s">
        <v>213</v>
      </c>
      <c r="G40" s="37" t="s">
        <v>33</v>
      </c>
      <c r="H40" s="37" t="s">
        <v>37</v>
      </c>
      <c r="I40" s="24" t="s">
        <v>214</v>
      </c>
      <c r="J40" s="38" t="s">
        <v>207</v>
      </c>
      <c r="K40" s="44">
        <v>10</v>
      </c>
      <c r="L40" s="38" t="s">
        <v>231</v>
      </c>
      <c r="M40" s="35" t="str">
        <f>CONCATENATE(B40,"-",F40,G40,H40,"-",I40)</f>
        <v>М-ЧКВ-08.01.2004</v>
      </c>
      <c r="N40" s="34">
        <v>9</v>
      </c>
      <c r="O40" s="34">
        <v>14</v>
      </c>
      <c r="P40" s="34">
        <v>25</v>
      </c>
      <c r="Q40" s="34">
        <v>17</v>
      </c>
      <c r="R40" s="15">
        <f>SUM(N40:Q40)</f>
        <v>65</v>
      </c>
      <c r="S40" s="40">
        <v>148</v>
      </c>
      <c r="T40" s="16">
        <f>R40/S40</f>
        <v>0.4391891891891892</v>
      </c>
      <c r="U40" s="61" t="str">
        <f>IF(R40&gt;75%*S40,"Победитель",IF(R40&gt;50%*S40,"Призёр","Участник"))</f>
        <v>Участник</v>
      </c>
    </row>
    <row r="41" spans="1:21" x14ac:dyDescent="0.3">
      <c r="A41" s="32">
        <v>27</v>
      </c>
      <c r="B41" s="38" t="s">
        <v>12</v>
      </c>
      <c r="C41" s="38" t="s">
        <v>82</v>
      </c>
      <c r="D41" s="38" t="s">
        <v>93</v>
      </c>
      <c r="E41" s="38" t="s">
        <v>83</v>
      </c>
      <c r="F41" s="37" t="str">
        <f>LEFT(C41,1)</f>
        <v>К</v>
      </c>
      <c r="G41" s="37" t="str">
        <f>LEFT(D41,1)</f>
        <v>В</v>
      </c>
      <c r="H41" s="37" t="str">
        <f>LEFT(E41,1)</f>
        <v>Ю</v>
      </c>
      <c r="I41" s="24" t="s">
        <v>94</v>
      </c>
      <c r="J41" s="38" t="s">
        <v>81</v>
      </c>
      <c r="K41" s="44">
        <v>10</v>
      </c>
      <c r="L41" s="38" t="s">
        <v>234</v>
      </c>
      <c r="M41" s="35" t="str">
        <f>CONCATENATE(B41,"-",F41,G41,H41,"-",I41)</f>
        <v>Ж-КВЮ-08092003</v>
      </c>
      <c r="N41" s="34">
        <v>8</v>
      </c>
      <c r="O41" s="34">
        <v>16</v>
      </c>
      <c r="P41" s="34">
        <v>25</v>
      </c>
      <c r="Q41" s="34">
        <v>13</v>
      </c>
      <c r="R41" s="15">
        <f>SUM(N41:Q41)</f>
        <v>62</v>
      </c>
      <c r="S41" s="40">
        <v>148</v>
      </c>
      <c r="T41" s="16">
        <f>R41/S41</f>
        <v>0.41891891891891891</v>
      </c>
      <c r="U41" s="61" t="str">
        <f>IF(R41&gt;75%*S41,"Победитель",IF(R41&gt;50%*S41,"Призёр","Участник"))</f>
        <v>Участник</v>
      </c>
    </row>
    <row r="42" spans="1:21" x14ac:dyDescent="0.3">
      <c r="A42" s="32">
        <v>28</v>
      </c>
      <c r="B42" s="18" t="s">
        <v>12</v>
      </c>
      <c r="C42" s="18" t="s">
        <v>119</v>
      </c>
      <c r="D42" s="18" t="s">
        <v>52</v>
      </c>
      <c r="E42" s="18" t="s">
        <v>50</v>
      </c>
      <c r="F42" s="37" t="str">
        <f>LEFT(C42,1)</f>
        <v>К</v>
      </c>
      <c r="G42" s="37" t="str">
        <f>LEFT(D42,1)</f>
        <v>Н</v>
      </c>
      <c r="H42" s="37" t="str">
        <f>LEFT(E42,1)</f>
        <v>В</v>
      </c>
      <c r="I42" s="22" t="s">
        <v>120</v>
      </c>
      <c r="J42" s="18" t="s">
        <v>112</v>
      </c>
      <c r="K42" s="46">
        <v>10</v>
      </c>
      <c r="L42" s="18" t="s">
        <v>232</v>
      </c>
      <c r="M42" s="35" t="str">
        <f>CONCATENATE(B42,"-",F42,G42,H42,"-",I42)</f>
        <v>Ж-КНВ-08022004</v>
      </c>
      <c r="N42" s="34">
        <v>10</v>
      </c>
      <c r="O42" s="34">
        <v>8</v>
      </c>
      <c r="P42" s="34">
        <v>29</v>
      </c>
      <c r="Q42" s="34">
        <v>11</v>
      </c>
      <c r="R42" s="15">
        <f>SUM(N42:Q42)</f>
        <v>58</v>
      </c>
      <c r="S42" s="40">
        <v>148</v>
      </c>
      <c r="T42" s="16">
        <f>R42/S42</f>
        <v>0.39189189189189189</v>
      </c>
      <c r="U42" s="61" t="str">
        <f>IF(R42&gt;75%*S42,"Победитель",IF(R42&gt;50%*S42,"Призёр","Участник"))</f>
        <v>Участник</v>
      </c>
    </row>
    <row r="43" spans="1:21" x14ac:dyDescent="0.3">
      <c r="A43" s="32">
        <v>29</v>
      </c>
      <c r="B43" s="38" t="s">
        <v>12</v>
      </c>
      <c r="C43" s="38" t="s">
        <v>149</v>
      </c>
      <c r="D43" s="38" t="s">
        <v>78</v>
      </c>
      <c r="E43" s="38" t="s">
        <v>55</v>
      </c>
      <c r="F43" s="37" t="str">
        <f>LEFT(C43,1)</f>
        <v>Г</v>
      </c>
      <c r="G43" s="37" t="str">
        <f>LEFT(D43,1)</f>
        <v>А</v>
      </c>
      <c r="H43" s="37" t="str">
        <f>LEFT(E43,1)</f>
        <v>М</v>
      </c>
      <c r="I43" s="24" t="s">
        <v>161</v>
      </c>
      <c r="J43" s="38" t="s">
        <v>147</v>
      </c>
      <c r="K43" s="24">
        <v>10</v>
      </c>
      <c r="L43" s="38" t="s">
        <v>95</v>
      </c>
      <c r="M43" s="35" t="str">
        <f>CONCATENATE(B43,"-",F43,G43,H43,"-",I43)</f>
        <v>Ж-ГАМ-30012003</v>
      </c>
      <c r="N43" s="34">
        <v>11</v>
      </c>
      <c r="O43" s="34">
        <v>9</v>
      </c>
      <c r="P43" s="34">
        <v>25</v>
      </c>
      <c r="Q43" s="34">
        <v>13</v>
      </c>
      <c r="R43" s="15">
        <f>SUM(N43:Q43)</f>
        <v>58</v>
      </c>
      <c r="S43" s="40">
        <v>148</v>
      </c>
      <c r="T43" s="16">
        <f>R43/S43</f>
        <v>0.39189189189189189</v>
      </c>
      <c r="U43" s="61" t="str">
        <f>IF(R43&gt;75%*S43,"Победитель",IF(R43&gt;50%*S43,"Призёр","Участник"))</f>
        <v>Участник</v>
      </c>
    </row>
    <row r="44" spans="1:21" x14ac:dyDescent="0.3">
      <c r="A44" s="32">
        <v>30</v>
      </c>
      <c r="B44" s="38" t="s">
        <v>26</v>
      </c>
      <c r="C44" s="38" t="s">
        <v>180</v>
      </c>
      <c r="D44" s="38" t="s">
        <v>181</v>
      </c>
      <c r="E44" s="38" t="s">
        <v>156</v>
      </c>
      <c r="F44" s="37" t="str">
        <f>LEFT(C44,1)</f>
        <v>Н</v>
      </c>
      <c r="G44" s="37" t="str">
        <f>LEFT(D44,1)</f>
        <v>Д</v>
      </c>
      <c r="H44" s="37" t="str">
        <f>LEFT(E44,1)</f>
        <v>О</v>
      </c>
      <c r="I44" s="24">
        <v>5022003</v>
      </c>
      <c r="J44" s="38" t="s">
        <v>177</v>
      </c>
      <c r="K44" s="44">
        <v>10</v>
      </c>
      <c r="L44" s="38" t="s">
        <v>235</v>
      </c>
      <c r="M44" s="35" t="str">
        <f>CONCATENATE(B44,"-",F44,G44,H44,"-",I44)</f>
        <v>М-НДО-5022003</v>
      </c>
      <c r="N44" s="34">
        <v>11</v>
      </c>
      <c r="O44" s="34">
        <v>8</v>
      </c>
      <c r="P44" s="34">
        <v>26</v>
      </c>
      <c r="Q44" s="34">
        <v>11</v>
      </c>
      <c r="R44" s="15">
        <f>SUM(N44:Q44)</f>
        <v>56</v>
      </c>
      <c r="S44" s="40">
        <v>148</v>
      </c>
      <c r="T44" s="16">
        <f>R44/S44</f>
        <v>0.3783783783783784</v>
      </c>
      <c r="U44" s="61" t="str">
        <f>IF(R44&gt;75%*S44,"Победитель",IF(R44&gt;50%*S44,"Призёр","Участник"))</f>
        <v>Участник</v>
      </c>
    </row>
    <row r="45" spans="1:21" x14ac:dyDescent="0.3">
      <c r="A45" s="32">
        <v>31</v>
      </c>
      <c r="B45" s="38" t="s">
        <v>12</v>
      </c>
      <c r="C45" s="38" t="s">
        <v>139</v>
      </c>
      <c r="D45" s="38" t="s">
        <v>75</v>
      </c>
      <c r="E45" s="38" t="s">
        <v>122</v>
      </c>
      <c r="F45" s="37" t="str">
        <f>LEFT(C45,1)</f>
        <v>С</v>
      </c>
      <c r="G45" s="37" t="str">
        <f>LEFT(D45,1)</f>
        <v>В</v>
      </c>
      <c r="H45" s="37" t="str">
        <f>LEFT(E45,1)</f>
        <v>Н</v>
      </c>
      <c r="I45" s="24" t="s">
        <v>140</v>
      </c>
      <c r="J45" s="38" t="s">
        <v>134</v>
      </c>
      <c r="K45" s="44">
        <v>10</v>
      </c>
      <c r="L45" s="38" t="s">
        <v>236</v>
      </c>
      <c r="M45" s="35" t="str">
        <f>CONCATENATE(B45,"-",F45,G45,H45,"-",I45)</f>
        <v>Ж-СВН-27052003</v>
      </c>
      <c r="N45" s="34">
        <v>9</v>
      </c>
      <c r="O45" s="34">
        <v>17</v>
      </c>
      <c r="P45" s="34">
        <v>21</v>
      </c>
      <c r="Q45" s="34">
        <v>3</v>
      </c>
      <c r="R45" s="15">
        <f>SUM(N45:Q45)</f>
        <v>50</v>
      </c>
      <c r="S45" s="40">
        <v>148</v>
      </c>
      <c r="T45" s="16">
        <f>R45/S45</f>
        <v>0.33783783783783783</v>
      </c>
      <c r="U45" s="61" t="str">
        <f>IF(R45&gt;75%*S45,"Победитель",IF(R45&gt;50%*S45,"Призёр","Участник"))</f>
        <v>Участник</v>
      </c>
    </row>
    <row r="46" spans="1:21" x14ac:dyDescent="0.3">
      <c r="A46" s="32">
        <v>32</v>
      </c>
      <c r="B46" s="18" t="s">
        <v>12</v>
      </c>
      <c r="C46" s="18" t="s">
        <v>121</v>
      </c>
      <c r="D46" s="18" t="s">
        <v>36</v>
      </c>
      <c r="E46" s="18" t="s">
        <v>122</v>
      </c>
      <c r="F46" s="37" t="str">
        <f>LEFT(C46,1)</f>
        <v>К</v>
      </c>
      <c r="G46" s="37" t="str">
        <f>LEFT(D46,1)</f>
        <v>А</v>
      </c>
      <c r="H46" s="37" t="str">
        <f>LEFT(E46,1)</f>
        <v>Н</v>
      </c>
      <c r="I46" s="22" t="s">
        <v>91</v>
      </c>
      <c r="J46" s="18" t="s">
        <v>112</v>
      </c>
      <c r="K46" s="46">
        <v>10</v>
      </c>
      <c r="L46" s="18" t="s">
        <v>96</v>
      </c>
      <c r="M46" s="35" t="str">
        <f>CONCATENATE(B46,"-",F46,G46,H46,"-",I46)</f>
        <v>Ж-КАН-22062003</v>
      </c>
      <c r="N46" s="34">
        <v>9</v>
      </c>
      <c r="O46" s="34">
        <v>8</v>
      </c>
      <c r="P46" s="34">
        <v>17</v>
      </c>
      <c r="Q46" s="34">
        <v>15</v>
      </c>
      <c r="R46" s="15">
        <f>SUM(N46:Q46)</f>
        <v>49</v>
      </c>
      <c r="S46" s="40">
        <v>148</v>
      </c>
      <c r="T46" s="16">
        <f>R46/S46</f>
        <v>0.33108108108108109</v>
      </c>
      <c r="U46" s="61" t="str">
        <f>IF(R46&gt;75%*S46,"Победитель",IF(R46&gt;50%*S46,"Призёр","Участник"))</f>
        <v>Участник</v>
      </c>
    </row>
    <row r="47" spans="1:21" x14ac:dyDescent="0.3">
      <c r="A47" s="32">
        <v>33</v>
      </c>
      <c r="B47" s="38" t="s">
        <v>222</v>
      </c>
      <c r="C47" s="38" t="s">
        <v>172</v>
      </c>
      <c r="D47" s="38" t="s">
        <v>44</v>
      </c>
      <c r="E47" s="38" t="s">
        <v>57</v>
      </c>
      <c r="F47" s="37" t="str">
        <f>LEFT(C47,1)</f>
        <v>З</v>
      </c>
      <c r="G47" s="37" t="str">
        <f>LEFT(D47,1)</f>
        <v>М</v>
      </c>
      <c r="H47" s="37" t="str">
        <f>LEFT(E47,1)</f>
        <v>М</v>
      </c>
      <c r="I47" s="24" t="s">
        <v>173</v>
      </c>
      <c r="J47" s="38" t="s">
        <v>168</v>
      </c>
      <c r="K47" s="44" t="s">
        <v>171</v>
      </c>
      <c r="L47" s="38" t="s">
        <v>233</v>
      </c>
      <c r="M47" s="35" t="str">
        <f>CONCATENATE(B47,"-",F47,G47,H47,"-",I47)</f>
        <v>М -ЗММ-16062003</v>
      </c>
      <c r="N47" s="34">
        <v>9</v>
      </c>
      <c r="O47" s="34">
        <v>9</v>
      </c>
      <c r="P47" s="34">
        <v>20</v>
      </c>
      <c r="Q47" s="34">
        <v>8</v>
      </c>
      <c r="R47" s="15">
        <f>SUM(N47:Q47)</f>
        <v>46</v>
      </c>
      <c r="S47" s="40">
        <v>148</v>
      </c>
      <c r="T47" s="16">
        <f>R47/S47</f>
        <v>0.3108108108108108</v>
      </c>
      <c r="U47" s="61" t="str">
        <f>IF(R47&gt;75%*S47,"Победитель",IF(R47&gt;50%*S47,"Призёр","Участник"))</f>
        <v>Участник</v>
      </c>
    </row>
    <row r="48" spans="1:21" x14ac:dyDescent="0.3">
      <c r="A48" s="32">
        <v>34</v>
      </c>
      <c r="B48" s="38" t="s">
        <v>12</v>
      </c>
      <c r="C48" s="38" t="s">
        <v>137</v>
      </c>
      <c r="D48" s="38" t="s">
        <v>54</v>
      </c>
      <c r="E48" s="38" t="s">
        <v>35</v>
      </c>
      <c r="F48" s="37" t="str">
        <f>LEFT(C48,1)</f>
        <v>Б</v>
      </c>
      <c r="G48" s="37" t="str">
        <f>LEFT(D48,1)</f>
        <v>М</v>
      </c>
      <c r="H48" s="37" t="str">
        <f>LEFT(E48,1)</f>
        <v>А</v>
      </c>
      <c r="I48" s="24" t="s">
        <v>138</v>
      </c>
      <c r="J48" s="38" t="s">
        <v>134</v>
      </c>
      <c r="K48" s="44">
        <v>10</v>
      </c>
      <c r="L48" s="38" t="s">
        <v>215</v>
      </c>
      <c r="M48" s="35" t="str">
        <f>CONCATENATE(B48,"-",F48,G48,H48,"-",I48)</f>
        <v>Ж-БМА-20052003</v>
      </c>
      <c r="N48" s="34">
        <v>7</v>
      </c>
      <c r="O48" s="34">
        <v>12</v>
      </c>
      <c r="P48" s="34">
        <v>17</v>
      </c>
      <c r="Q48" s="34">
        <v>8</v>
      </c>
      <c r="R48" s="15">
        <f>SUM(N48:Q48)</f>
        <v>44</v>
      </c>
      <c r="S48" s="40">
        <v>148</v>
      </c>
      <c r="T48" s="16">
        <f>R48/S48</f>
        <v>0.29729729729729731</v>
      </c>
      <c r="U48" s="61" t="str">
        <f>IF(R48&gt;75%*S48,"Победитель",IF(R48&gt;50%*S48,"Призёр","Участник"))</f>
        <v>Участник</v>
      </c>
    </row>
    <row r="49" spans="1:21" x14ac:dyDescent="0.3">
      <c r="A49" s="32">
        <v>35</v>
      </c>
      <c r="B49" s="38" t="s">
        <v>222</v>
      </c>
      <c r="C49" s="38" t="s">
        <v>176</v>
      </c>
      <c r="D49" s="38" t="s">
        <v>71</v>
      </c>
      <c r="E49" s="38" t="s">
        <v>58</v>
      </c>
      <c r="F49" s="37" t="str">
        <f>LEFT(C49,1)</f>
        <v>Р</v>
      </c>
      <c r="G49" s="37" t="str">
        <f>LEFT(D49,1)</f>
        <v>В</v>
      </c>
      <c r="H49" s="37" t="str">
        <f>LEFT(E49,1)</f>
        <v>Д</v>
      </c>
      <c r="I49" s="24" t="s">
        <v>110</v>
      </c>
      <c r="J49" s="38" t="s">
        <v>168</v>
      </c>
      <c r="K49" s="44" t="s">
        <v>175</v>
      </c>
      <c r="L49" s="38" t="s">
        <v>237</v>
      </c>
      <c r="M49" s="35" t="str">
        <f>CONCATENATE(B49,"-",F49,G49,H49,"-",I49)</f>
        <v>М -РВД-27062002</v>
      </c>
      <c r="N49" s="34">
        <v>17</v>
      </c>
      <c r="O49" s="34">
        <v>16</v>
      </c>
      <c r="P49" s="34">
        <v>31</v>
      </c>
      <c r="Q49" s="34">
        <v>27</v>
      </c>
      <c r="R49" s="15">
        <f>SUM(N49:Q49)</f>
        <v>91</v>
      </c>
      <c r="S49" s="40">
        <v>168</v>
      </c>
      <c r="T49" s="16">
        <f>R49/S49</f>
        <v>0.54166666666666663</v>
      </c>
      <c r="U49" s="61" t="str">
        <f>IF(R49&gt;75%*S49,"Победитель",IF(R49&gt;50%*S49,"Призёр","Участник"))</f>
        <v>Призёр</v>
      </c>
    </row>
    <row r="50" spans="1:21" x14ac:dyDescent="0.3">
      <c r="A50" s="32">
        <v>36</v>
      </c>
      <c r="B50" s="38" t="s">
        <v>12</v>
      </c>
      <c r="C50" s="38" t="s">
        <v>150</v>
      </c>
      <c r="D50" s="38" t="s">
        <v>78</v>
      </c>
      <c r="E50" s="38" t="s">
        <v>35</v>
      </c>
      <c r="F50" s="37" t="str">
        <f>LEFT(C50,1)</f>
        <v>Д</v>
      </c>
      <c r="G50" s="37" t="str">
        <f>LEFT(D50,1)</f>
        <v>А</v>
      </c>
      <c r="H50" s="37" t="str">
        <f>LEFT(E50,1)</f>
        <v>А</v>
      </c>
      <c r="I50" s="24" t="s">
        <v>162</v>
      </c>
      <c r="J50" s="38" t="s">
        <v>147</v>
      </c>
      <c r="K50" s="24">
        <v>11</v>
      </c>
      <c r="L50" s="38" t="s">
        <v>60</v>
      </c>
      <c r="M50" s="35" t="str">
        <f>CONCATENATE(B50,"-",F50,G50,H50,"-",I50)</f>
        <v>Ж-ДАА-10062002</v>
      </c>
      <c r="N50" s="34">
        <v>13</v>
      </c>
      <c r="O50" s="34">
        <v>13</v>
      </c>
      <c r="P50" s="34">
        <v>38</v>
      </c>
      <c r="Q50" s="34">
        <v>26</v>
      </c>
      <c r="R50" s="15">
        <f>SUM(N50:Q50)</f>
        <v>90</v>
      </c>
      <c r="S50" s="40">
        <v>168</v>
      </c>
      <c r="T50" s="16">
        <f>R50/S50</f>
        <v>0.5357142857142857</v>
      </c>
      <c r="U50" s="61" t="str">
        <f>IF(R50&gt;75%*S50,"Победитель",IF(R50&gt;50%*S50,"Призёр","Участник"))</f>
        <v>Призёр</v>
      </c>
    </row>
    <row r="51" spans="1:21" x14ac:dyDescent="0.3">
      <c r="A51" s="32">
        <v>37</v>
      </c>
      <c r="B51" s="18" t="s">
        <v>12</v>
      </c>
      <c r="C51" s="18" t="s">
        <v>126</v>
      </c>
      <c r="D51" s="18" t="s">
        <v>40</v>
      </c>
      <c r="E51" s="18" t="s">
        <v>59</v>
      </c>
      <c r="F51" s="37" t="str">
        <f>LEFT(C51,1)</f>
        <v>К</v>
      </c>
      <c r="G51" s="37" t="str">
        <f>LEFT(D51,1)</f>
        <v>Е</v>
      </c>
      <c r="H51" s="37" t="str">
        <f>LEFT(E51,1)</f>
        <v>С</v>
      </c>
      <c r="I51" s="22" t="s">
        <v>127</v>
      </c>
      <c r="J51" s="18" t="s">
        <v>112</v>
      </c>
      <c r="K51" s="46">
        <v>11</v>
      </c>
      <c r="L51" s="18" t="s">
        <v>62</v>
      </c>
      <c r="M51" s="35" t="str">
        <f>CONCATENATE(B51,"-",F51,G51,H51,"-",I51)</f>
        <v>Ж-КЕС-11032002</v>
      </c>
      <c r="N51" s="34">
        <v>16</v>
      </c>
      <c r="O51" s="34">
        <v>16</v>
      </c>
      <c r="P51" s="34">
        <v>31</v>
      </c>
      <c r="Q51" s="34">
        <v>17</v>
      </c>
      <c r="R51" s="15">
        <f>SUM(N51:Q51)</f>
        <v>80</v>
      </c>
      <c r="S51" s="40">
        <v>168</v>
      </c>
      <c r="T51" s="16">
        <f>R51/S51</f>
        <v>0.47619047619047616</v>
      </c>
      <c r="U51" s="61" t="str">
        <f>IF(R51&gt;75%*S51,"Победитель",IF(R51&gt;50%*S51,"Призёр","Участник"))</f>
        <v>Участник</v>
      </c>
    </row>
    <row r="52" spans="1:21" x14ac:dyDescent="0.3">
      <c r="A52" s="32">
        <v>38</v>
      </c>
      <c r="B52" s="38" t="s">
        <v>12</v>
      </c>
      <c r="C52" s="38" t="s">
        <v>132</v>
      </c>
      <c r="D52" s="38" t="s">
        <v>52</v>
      </c>
      <c r="E52" s="38" t="s">
        <v>86</v>
      </c>
      <c r="F52" s="37" t="str">
        <f>LEFT(C52,1)</f>
        <v>К</v>
      </c>
      <c r="G52" s="37" t="str">
        <f>LEFT(D52,1)</f>
        <v>Н</v>
      </c>
      <c r="H52" s="37" t="str">
        <f>LEFT(E52,1)</f>
        <v>О</v>
      </c>
      <c r="I52" s="24" t="s">
        <v>133</v>
      </c>
      <c r="J52" s="38" t="s">
        <v>134</v>
      </c>
      <c r="K52" s="44">
        <v>11</v>
      </c>
      <c r="L52" s="38" t="s">
        <v>240</v>
      </c>
      <c r="M52" s="35" t="str">
        <f>CONCATENATE(B52,"-",F52,G52,H52,"-",I52)</f>
        <v>Ж-КНО-08022002</v>
      </c>
      <c r="N52" s="34">
        <v>12</v>
      </c>
      <c r="O52" s="34">
        <v>18</v>
      </c>
      <c r="P52" s="34">
        <v>34</v>
      </c>
      <c r="Q52" s="34">
        <v>14</v>
      </c>
      <c r="R52" s="15">
        <f>SUM(N52:Q52)</f>
        <v>78</v>
      </c>
      <c r="S52" s="40">
        <v>168</v>
      </c>
      <c r="T52" s="16">
        <f>R52/S52</f>
        <v>0.4642857142857143</v>
      </c>
      <c r="U52" s="61" t="str">
        <f>IF(R52&gt;75%*S52,"Победитель",IF(R52&gt;50%*S52,"Призёр","Участник"))</f>
        <v>Участник</v>
      </c>
    </row>
    <row r="53" spans="1:21" x14ac:dyDescent="0.3">
      <c r="A53" s="32">
        <v>39</v>
      </c>
      <c r="B53" s="38" t="s">
        <v>12</v>
      </c>
      <c r="C53" s="38" t="s">
        <v>182</v>
      </c>
      <c r="D53" s="38" t="s">
        <v>108</v>
      </c>
      <c r="E53" s="38" t="s">
        <v>86</v>
      </c>
      <c r="F53" s="37" t="str">
        <f>LEFT(C53,1)</f>
        <v>Я</v>
      </c>
      <c r="G53" s="37" t="str">
        <f>LEFT(D53,1)</f>
        <v>П</v>
      </c>
      <c r="H53" s="37" t="str">
        <f>LEFT(E53,1)</f>
        <v>О</v>
      </c>
      <c r="I53" s="24">
        <v>5032002</v>
      </c>
      <c r="J53" s="38" t="s">
        <v>177</v>
      </c>
      <c r="K53" s="44">
        <v>11</v>
      </c>
      <c r="L53" s="38" t="s">
        <v>238</v>
      </c>
      <c r="M53" s="35" t="str">
        <f>CONCATENATE(B53,"-",F53,G53,H53,"-",I53)</f>
        <v>Ж-ЯПО-5032002</v>
      </c>
      <c r="N53" s="34">
        <v>13</v>
      </c>
      <c r="O53" s="34">
        <v>14</v>
      </c>
      <c r="P53" s="34">
        <v>33</v>
      </c>
      <c r="Q53" s="34">
        <v>7</v>
      </c>
      <c r="R53" s="15">
        <f>SUM(N53:Q53)</f>
        <v>67</v>
      </c>
      <c r="S53" s="40">
        <v>168</v>
      </c>
      <c r="T53" s="16">
        <f>R53/S53</f>
        <v>0.39880952380952384</v>
      </c>
      <c r="U53" s="61" t="str">
        <f>IF(R53&gt;75%*S53,"Победитель",IF(R53&gt;50%*S53,"Призёр","Участник"))</f>
        <v>Участник</v>
      </c>
    </row>
    <row r="54" spans="1:21" x14ac:dyDescent="0.3">
      <c r="A54" s="32">
        <v>40</v>
      </c>
      <c r="B54" s="18" t="s">
        <v>12</v>
      </c>
      <c r="C54" s="18" t="s">
        <v>130</v>
      </c>
      <c r="D54" s="18" t="s">
        <v>36</v>
      </c>
      <c r="E54" s="18" t="s">
        <v>59</v>
      </c>
      <c r="F54" s="37" t="str">
        <f>LEFT(C54,1)</f>
        <v>М</v>
      </c>
      <c r="G54" s="37" t="str">
        <f>LEFT(D54,1)</f>
        <v>А</v>
      </c>
      <c r="H54" s="37" t="str">
        <f>LEFT(E54,1)</f>
        <v>С</v>
      </c>
      <c r="I54" s="22" t="s">
        <v>131</v>
      </c>
      <c r="J54" s="18" t="s">
        <v>112</v>
      </c>
      <c r="K54" s="46">
        <v>11</v>
      </c>
      <c r="L54" s="18" t="s">
        <v>241</v>
      </c>
      <c r="M54" s="35" t="str">
        <f>CONCATENATE(B54,"-",F54,G54,H54,"-",I54)</f>
        <v>Ж-МАС-28082002</v>
      </c>
      <c r="N54" s="34">
        <v>13</v>
      </c>
      <c r="O54" s="34">
        <v>7</v>
      </c>
      <c r="P54" s="34">
        <v>35</v>
      </c>
      <c r="Q54" s="34">
        <v>11</v>
      </c>
      <c r="R54" s="15">
        <f>SUM(N54:Q54)</f>
        <v>66</v>
      </c>
      <c r="S54" s="40">
        <v>168</v>
      </c>
      <c r="T54" s="16">
        <f>R54/S54</f>
        <v>0.39285714285714285</v>
      </c>
      <c r="U54" s="61" t="str">
        <f>IF(R54&gt;75%*S54,"Победитель",IF(R54&gt;50%*S54,"Призёр","Участник"))</f>
        <v>Участник</v>
      </c>
    </row>
    <row r="55" spans="1:21" x14ac:dyDescent="0.3">
      <c r="A55" s="32">
        <v>41</v>
      </c>
      <c r="B55" s="38" t="s">
        <v>12</v>
      </c>
      <c r="C55" s="38" t="s">
        <v>223</v>
      </c>
      <c r="D55" s="38" t="s">
        <v>54</v>
      </c>
      <c r="E55" s="38" t="s">
        <v>135</v>
      </c>
      <c r="F55" s="37" t="str">
        <f>LEFT(C55,1)</f>
        <v>Ж</v>
      </c>
      <c r="G55" s="37" t="str">
        <f>LEFT(D55,1)</f>
        <v>М</v>
      </c>
      <c r="H55" s="37" t="str">
        <f>LEFT(E55,1)</f>
        <v>В</v>
      </c>
      <c r="I55" s="24" t="s">
        <v>136</v>
      </c>
      <c r="J55" s="38" t="s">
        <v>134</v>
      </c>
      <c r="K55" s="44">
        <v>11</v>
      </c>
      <c r="L55" s="38" t="s">
        <v>242</v>
      </c>
      <c r="M55" s="35" t="str">
        <f>CONCATENATE(B55,"-",F55,G55,H55,"-",I55)</f>
        <v>Ж-ЖМВ-17082002</v>
      </c>
      <c r="N55" s="34">
        <v>11</v>
      </c>
      <c r="O55" s="34">
        <v>12</v>
      </c>
      <c r="P55" s="34">
        <v>37</v>
      </c>
      <c r="Q55" s="34">
        <v>6</v>
      </c>
      <c r="R55" s="15">
        <f>SUM(N55:Q55)</f>
        <v>66</v>
      </c>
      <c r="S55" s="40">
        <v>168</v>
      </c>
      <c r="T55" s="16">
        <f>R55/S55</f>
        <v>0.39285714285714285</v>
      </c>
      <c r="U55" s="61" t="str">
        <f>IF(R55&gt;75%*S55,"Победитель",IF(R55&gt;50%*S55,"Призёр","Участник"))</f>
        <v>Участник</v>
      </c>
    </row>
    <row r="56" spans="1:21" x14ac:dyDescent="0.3">
      <c r="A56" s="32">
        <v>42</v>
      </c>
      <c r="B56" s="38" t="s">
        <v>12</v>
      </c>
      <c r="C56" s="38" t="s">
        <v>97</v>
      </c>
      <c r="D56" s="38" t="s">
        <v>98</v>
      </c>
      <c r="E56" s="38" t="s">
        <v>55</v>
      </c>
      <c r="F56" s="37" t="str">
        <f>LEFT(C56,1)</f>
        <v>Я</v>
      </c>
      <c r="G56" s="37" t="str">
        <f>LEFT(D56,1)</f>
        <v>В</v>
      </c>
      <c r="H56" s="37" t="str">
        <f>LEFT(E56,1)</f>
        <v>М</v>
      </c>
      <c r="I56" s="24" t="s">
        <v>99</v>
      </c>
      <c r="J56" s="38" t="s">
        <v>81</v>
      </c>
      <c r="K56" s="44">
        <v>11</v>
      </c>
      <c r="L56" s="38" t="s">
        <v>244</v>
      </c>
      <c r="M56" s="35" t="str">
        <f>CONCATENATE(B56,"-",F56,G56,H56,"-",I56)</f>
        <v>Ж-ЯВМ-07102002</v>
      </c>
      <c r="N56" s="34">
        <v>14</v>
      </c>
      <c r="O56" s="34">
        <v>12</v>
      </c>
      <c r="P56" s="34">
        <v>31</v>
      </c>
      <c r="Q56" s="34">
        <v>6</v>
      </c>
      <c r="R56" s="15">
        <f>SUM(N56:Q56)</f>
        <v>63</v>
      </c>
      <c r="S56" s="40">
        <v>168</v>
      </c>
      <c r="T56" s="16">
        <f>R56/S56</f>
        <v>0.375</v>
      </c>
      <c r="U56" s="61" t="str">
        <f>IF(R56&gt;75%*S56,"Победитель",IF(R56&gt;50%*S56,"Призёр","Участник"))</f>
        <v>Участник</v>
      </c>
    </row>
    <row r="57" spans="1:21" x14ac:dyDescent="0.3">
      <c r="A57" s="32">
        <v>43</v>
      </c>
      <c r="B57" s="18" t="s">
        <v>26</v>
      </c>
      <c r="C57" s="18" t="s">
        <v>128</v>
      </c>
      <c r="D57" s="18" t="s">
        <v>27</v>
      </c>
      <c r="E57" s="18" t="s">
        <v>49</v>
      </c>
      <c r="F57" s="37" t="str">
        <f>LEFT(C57,1)</f>
        <v>Л</v>
      </c>
      <c r="G57" s="37" t="str">
        <f>LEFT(D57,1)</f>
        <v>Н</v>
      </c>
      <c r="H57" s="37" t="str">
        <f>LEFT(E57,1)</f>
        <v>М</v>
      </c>
      <c r="I57" s="22" t="s">
        <v>129</v>
      </c>
      <c r="J57" s="18" t="s">
        <v>112</v>
      </c>
      <c r="K57" s="46">
        <v>11</v>
      </c>
      <c r="L57" s="18" t="s">
        <v>243</v>
      </c>
      <c r="M57" s="35" t="str">
        <f>CONCATENATE(B57,"-",F57,G57,H57,"-",I57)</f>
        <v>М-ЛНМ-09062002</v>
      </c>
      <c r="N57" s="34">
        <v>11</v>
      </c>
      <c r="O57" s="34">
        <v>12</v>
      </c>
      <c r="P57" s="34">
        <v>26</v>
      </c>
      <c r="Q57" s="34">
        <v>10</v>
      </c>
      <c r="R57" s="15">
        <f>SUM(N57:Q57)</f>
        <v>59</v>
      </c>
      <c r="S57" s="40">
        <v>168</v>
      </c>
      <c r="T57" s="16">
        <f>R57/S57</f>
        <v>0.35119047619047616</v>
      </c>
      <c r="U57" s="61" t="str">
        <f>IF(R57&gt;75%*S57,"Победитель",IF(R57&gt;50%*S57,"Призёр","Участник"))</f>
        <v>Участник</v>
      </c>
    </row>
    <row r="58" spans="1:21" x14ac:dyDescent="0.3">
      <c r="A58" s="32">
        <v>44</v>
      </c>
      <c r="B58" s="38" t="s">
        <v>12</v>
      </c>
      <c r="C58" s="38" t="s">
        <v>195</v>
      </c>
      <c r="D58" s="38" t="s">
        <v>84</v>
      </c>
      <c r="E58" s="38" t="s">
        <v>103</v>
      </c>
      <c r="F58" s="37" t="s">
        <v>56</v>
      </c>
      <c r="G58" s="37" t="s">
        <v>191</v>
      </c>
      <c r="H58" s="37" t="s">
        <v>194</v>
      </c>
      <c r="I58" s="24" t="s">
        <v>163</v>
      </c>
      <c r="J58" s="38" t="s">
        <v>196</v>
      </c>
      <c r="K58" s="44">
        <v>11</v>
      </c>
      <c r="L58" s="38" t="s">
        <v>68</v>
      </c>
      <c r="M58" s="35" t="str">
        <f>CONCATENATE(B58,"-",F58,G58,H58,"-",I58)</f>
        <v>Ж-ЛДИ-13052002</v>
      </c>
      <c r="N58" s="34">
        <v>7</v>
      </c>
      <c r="O58" s="34">
        <v>15</v>
      </c>
      <c r="P58" s="34">
        <v>27</v>
      </c>
      <c r="Q58" s="34">
        <v>7</v>
      </c>
      <c r="R58" s="15">
        <f>SUM(N58:Q58)</f>
        <v>56</v>
      </c>
      <c r="S58" s="40">
        <v>168</v>
      </c>
      <c r="T58" s="16">
        <f>R58/S58</f>
        <v>0.33333333333333331</v>
      </c>
      <c r="U58" s="61" t="str">
        <f>IF(R58&gt;75%*S58,"Победитель",IF(R58&gt;50%*S58,"Призёр","Участник"))</f>
        <v>Участник</v>
      </c>
    </row>
    <row r="59" spans="1:21" x14ac:dyDescent="0.3">
      <c r="A59" s="32">
        <v>45</v>
      </c>
      <c r="B59" s="38" t="s">
        <v>12</v>
      </c>
      <c r="C59" s="33" t="s">
        <v>100</v>
      </c>
      <c r="D59" s="39" t="s">
        <v>101</v>
      </c>
      <c r="E59" s="39" t="s">
        <v>32</v>
      </c>
      <c r="F59" s="37" t="str">
        <f>LEFT(C59,1)</f>
        <v>А</v>
      </c>
      <c r="G59" s="37" t="str">
        <f>LEFT(D59,1)</f>
        <v>А</v>
      </c>
      <c r="H59" s="37" t="str">
        <f>LEFT(E59,1)</f>
        <v>А</v>
      </c>
      <c r="I59" s="28" t="s">
        <v>109</v>
      </c>
      <c r="J59" s="36" t="s">
        <v>102</v>
      </c>
      <c r="K59" s="45">
        <v>11</v>
      </c>
      <c r="L59" s="29" t="s">
        <v>245</v>
      </c>
      <c r="M59" s="35" t="str">
        <f>CONCATENATE(B59,"-",F59,G59,H59,"-",I59)</f>
        <v>Ж-ААА-13012003</v>
      </c>
      <c r="N59" s="34">
        <v>6</v>
      </c>
      <c r="O59" s="34">
        <v>10</v>
      </c>
      <c r="P59" s="34">
        <v>36</v>
      </c>
      <c r="Q59" s="34">
        <v>3</v>
      </c>
      <c r="R59" s="15">
        <f>SUM(N59:Q59)</f>
        <v>55</v>
      </c>
      <c r="S59" s="40">
        <v>168</v>
      </c>
      <c r="T59" s="16">
        <f>R59/S59</f>
        <v>0.32738095238095238</v>
      </c>
      <c r="U59" s="61" t="str">
        <f>IF(R59&gt;75%*S59,"Победитель",IF(R59&gt;50%*S59,"Призёр","Участник"))</f>
        <v>Участник</v>
      </c>
    </row>
    <row r="60" spans="1:21" x14ac:dyDescent="0.3">
      <c r="A60" s="32">
        <v>46</v>
      </c>
      <c r="B60" s="38" t="s">
        <v>12</v>
      </c>
      <c r="C60" s="38" t="s">
        <v>192</v>
      </c>
      <c r="D60" s="38" t="s">
        <v>108</v>
      </c>
      <c r="E60" s="38" t="s">
        <v>59</v>
      </c>
      <c r="F60" s="37" t="s">
        <v>183</v>
      </c>
      <c r="G60" s="37" t="s">
        <v>189</v>
      </c>
      <c r="H60" s="37" t="s">
        <v>22</v>
      </c>
      <c r="I60" s="24" t="s">
        <v>193</v>
      </c>
      <c r="J60" s="38" t="s">
        <v>184</v>
      </c>
      <c r="K60" s="44">
        <v>11</v>
      </c>
      <c r="L60" s="38" t="s">
        <v>239</v>
      </c>
      <c r="M60" s="35" t="str">
        <f>CONCATENATE(B60,"-",F60,G60,H60,"-",I60)</f>
        <v>Ж-ЕПС-11052003</v>
      </c>
      <c r="N60" s="34">
        <v>8</v>
      </c>
      <c r="O60" s="34">
        <v>9</v>
      </c>
      <c r="P60" s="34">
        <v>29</v>
      </c>
      <c r="Q60" s="34">
        <v>7</v>
      </c>
      <c r="R60" s="15">
        <f>SUM(N60:Q60)</f>
        <v>53</v>
      </c>
      <c r="S60" s="40">
        <v>168</v>
      </c>
      <c r="T60" s="16">
        <f>R60/S60</f>
        <v>0.31547619047619047</v>
      </c>
      <c r="U60" s="61" t="str">
        <f>IF(R60&gt;75%*S60,"Победитель",IF(R60&gt;50%*S60,"Призёр","Участник"))</f>
        <v>Участник</v>
      </c>
    </row>
    <row r="61" spans="1:21" x14ac:dyDescent="0.3">
      <c r="A61" s="32">
        <v>47</v>
      </c>
      <c r="B61" s="38" t="s">
        <v>26</v>
      </c>
      <c r="C61" s="38" t="s">
        <v>65</v>
      </c>
      <c r="D61" s="38" t="s">
        <v>66</v>
      </c>
      <c r="E61" s="38" t="s">
        <v>58</v>
      </c>
      <c r="F61" s="37" t="str">
        <f>LEFT(C61,1)</f>
        <v>У</v>
      </c>
      <c r="G61" s="37" t="str">
        <f>LEFT(D61,1)</f>
        <v>Г</v>
      </c>
      <c r="H61" s="37" t="str">
        <f>LEFT(E61,1)</f>
        <v>Д</v>
      </c>
      <c r="I61" s="24" t="s">
        <v>67</v>
      </c>
      <c r="J61" s="38" t="s">
        <v>29</v>
      </c>
      <c r="K61" s="44">
        <v>12</v>
      </c>
      <c r="L61" s="38" t="s">
        <v>64</v>
      </c>
      <c r="M61" s="35" t="str">
        <f>CONCATENATE(B61,"-",F61,G61,H61,"-",I61)</f>
        <v>М-УГД-21122000</v>
      </c>
      <c r="N61" s="34">
        <v>18</v>
      </c>
      <c r="O61" s="34">
        <v>18</v>
      </c>
      <c r="P61" s="34">
        <v>38</v>
      </c>
      <c r="Q61" s="34">
        <v>23</v>
      </c>
      <c r="R61" s="15">
        <f>SUM(N61:Q61)</f>
        <v>97</v>
      </c>
      <c r="S61" s="40">
        <v>168</v>
      </c>
      <c r="T61" s="16">
        <f>R61/S61</f>
        <v>0.57738095238095233</v>
      </c>
      <c r="U61" s="61" t="str">
        <f>IF(R61&gt;75%*S61,"Победитель",IF(R61&gt;50%*S61,"Призёр","Участник"))</f>
        <v>Призёр</v>
      </c>
    </row>
  </sheetData>
  <sheetProtection password="CF7A" sheet="1" objects="1" scenarios="1"/>
  <sortState ref="B15:U61">
    <sortCondition ref="K15:K61"/>
    <sortCondition ref="U15:U61"/>
    <sortCondition descending="1" ref="R15:R61"/>
  </sortState>
  <customSheetViews>
    <customSheetView guid="{EE88200D-0ACD-4ABC-BF32-4FDE397FC973}" scale="70" hiddenRows="1" topLeftCell="A10">
      <pane ySplit="14" topLeftCell="A342" activePane="bottomLeft" state="frozen"/>
      <selection pane="bottomLeft" activeCell="P357" sqref="P357"/>
      <pageMargins left="0.7" right="0.7" top="0.75" bottom="0.75" header="0.3" footer="0.3"/>
      <pageSetup paperSize="9" fitToHeight="0" orientation="landscape" r:id="rId1"/>
    </customSheetView>
    <customSheetView guid="{51AE8C00-D91B-4053-BFB1-C9211DD96071}" scale="70" hiddenRows="1" topLeftCell="A16">
      <selection activeCell="J29" sqref="J29"/>
      <pageMargins left="0.7" right="0.7" top="0.75" bottom="0.75" header="0.3" footer="0.3"/>
      <pageSetup paperSize="9" fitToHeight="0" orientation="landscape" r:id="rId2"/>
    </customSheetView>
  </customSheetViews>
  <mergeCells count="22">
    <mergeCell ref="S12:S14"/>
    <mergeCell ref="F12:F14"/>
    <mergeCell ref="G12:G14"/>
    <mergeCell ref="H12:H14"/>
    <mergeCell ref="U12:U14"/>
    <mergeCell ref="I12:I14"/>
    <mergeCell ref="J12:J14"/>
    <mergeCell ref="K12:K14"/>
    <mergeCell ref="L12:L14"/>
    <mergeCell ref="N12:Q12"/>
    <mergeCell ref="N13:N14"/>
    <mergeCell ref="O13:O14"/>
    <mergeCell ref="P13:P14"/>
    <mergeCell ref="Q13:Q14"/>
    <mergeCell ref="T12:T14"/>
    <mergeCell ref="M12:M14"/>
    <mergeCell ref="R12:R14"/>
    <mergeCell ref="A12:A14"/>
    <mergeCell ref="C12:C14"/>
    <mergeCell ref="D12:D14"/>
    <mergeCell ref="E12:E14"/>
    <mergeCell ref="B12:B14"/>
  </mergeCells>
  <pageMargins left="0.7" right="0.7" top="0.75" bottom="0.75" header="0.3" footer="0.3"/>
  <pageSetup paperSize="9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A10" zoomScale="70" zoomScaleNormal="70" workbookViewId="0">
      <selection activeCell="K31" sqref="K31"/>
    </sheetView>
  </sheetViews>
  <sheetFormatPr defaultRowHeight="18.75" x14ac:dyDescent="0.3"/>
  <cols>
    <col min="1" max="1" width="7.42578125" style="4" customWidth="1"/>
    <col min="2" max="2" width="6.85546875" style="5" customWidth="1"/>
    <col min="3" max="3" width="20.28515625" style="5" hidden="1" customWidth="1"/>
    <col min="4" max="4" width="18" style="5" hidden="1" customWidth="1"/>
    <col min="5" max="5" width="22.140625" style="5" hidden="1" customWidth="1"/>
    <col min="6" max="8" width="4.140625" style="5" hidden="1" customWidth="1"/>
    <col min="9" max="9" width="14.140625" style="23" hidden="1" customWidth="1"/>
    <col min="10" max="10" width="24.5703125" style="5" customWidth="1"/>
    <col min="11" max="11" width="8.140625" style="48" customWidth="1"/>
    <col min="12" max="12" width="9.42578125" style="5" hidden="1" customWidth="1"/>
    <col min="13" max="13" width="22.28515625" style="4" customWidth="1"/>
    <col min="14" max="14" width="6.140625" style="3" customWidth="1"/>
    <col min="15" max="17" width="6" style="3" customWidth="1"/>
    <col min="18" max="18" width="10.140625" style="13" customWidth="1"/>
    <col min="19" max="19" width="10" style="9" customWidth="1"/>
    <col min="20" max="20" width="10" style="4" customWidth="1"/>
    <col min="21" max="21" width="12.5703125" style="13" customWidth="1"/>
    <col min="22" max="16384" width="9.140625" style="1"/>
  </cols>
  <sheetData>
    <row r="1" spans="1:21" s="49" customFormat="1" hidden="1" x14ac:dyDescent="0.3">
      <c r="I1" s="17"/>
      <c r="K1" s="43"/>
      <c r="R1" s="6"/>
      <c r="U1" s="6"/>
    </row>
    <row r="2" spans="1:21" s="49" customFormat="1" ht="19.5" hidden="1" thickBot="1" x14ac:dyDescent="0.35">
      <c r="C2" s="11"/>
      <c r="D2" s="7" t="s">
        <v>18</v>
      </c>
      <c r="I2" s="17"/>
      <c r="K2" s="43"/>
      <c r="R2" s="6"/>
      <c r="U2" s="6"/>
    </row>
    <row r="3" spans="1:21" s="49" customFormat="1" hidden="1" x14ac:dyDescent="0.3">
      <c r="C3" s="8"/>
      <c r="D3" s="8"/>
      <c r="I3" s="17"/>
      <c r="K3" s="43"/>
      <c r="R3" s="6"/>
      <c r="U3" s="6"/>
    </row>
    <row r="4" spans="1:21" s="49" customFormat="1" ht="19.5" hidden="1" thickBot="1" x14ac:dyDescent="0.35">
      <c r="C4" s="10"/>
      <c r="D4" s="8" t="s">
        <v>19</v>
      </c>
      <c r="I4" s="17"/>
      <c r="K4" s="43"/>
      <c r="R4" s="6"/>
      <c r="U4" s="6"/>
    </row>
    <row r="5" spans="1:21" s="49" customFormat="1" hidden="1" x14ac:dyDescent="0.3">
      <c r="C5" s="8"/>
      <c r="D5" s="8"/>
      <c r="I5" s="17"/>
      <c r="K5" s="43"/>
      <c r="R5" s="6"/>
      <c r="U5" s="6"/>
    </row>
    <row r="6" spans="1:21" s="49" customFormat="1" ht="19.5" hidden="1" thickBot="1" x14ac:dyDescent="0.35">
      <c r="C6" s="12"/>
      <c r="D6" s="8" t="s">
        <v>20</v>
      </c>
      <c r="I6" s="17"/>
      <c r="K6" s="43"/>
      <c r="R6" s="6"/>
      <c r="U6" s="6"/>
    </row>
    <row r="7" spans="1:21" s="49" customFormat="1" hidden="1" x14ac:dyDescent="0.3">
      <c r="C7" s="8"/>
      <c r="D7" s="8"/>
      <c r="I7" s="17"/>
      <c r="K7" s="43"/>
      <c r="R7" s="6"/>
      <c r="U7" s="6"/>
    </row>
    <row r="8" spans="1:21" s="49" customFormat="1" ht="19.5" hidden="1" thickBot="1" x14ac:dyDescent="0.35">
      <c r="C8" s="14"/>
      <c r="D8" s="8" t="s">
        <v>24</v>
      </c>
      <c r="I8" s="17"/>
      <c r="K8" s="43"/>
      <c r="R8" s="6"/>
      <c r="U8" s="6"/>
    </row>
    <row r="9" spans="1:21" s="49" customFormat="1" hidden="1" x14ac:dyDescent="0.3">
      <c r="I9" s="17"/>
      <c r="K9" s="43"/>
      <c r="R9" s="6"/>
      <c r="U9" s="6"/>
    </row>
    <row r="10" spans="1:21" s="49" customFormat="1" x14ac:dyDescent="0.3">
      <c r="A10" s="49" t="s">
        <v>257</v>
      </c>
      <c r="I10" s="17"/>
      <c r="K10" s="43"/>
      <c r="R10" s="6"/>
      <c r="U10" s="6"/>
    </row>
    <row r="11" spans="1:21" s="49" customFormat="1" x14ac:dyDescent="0.3">
      <c r="A11" s="62" t="s">
        <v>258</v>
      </c>
      <c r="B11" s="63"/>
      <c r="C11" s="63"/>
      <c r="D11" s="63"/>
      <c r="I11" s="17"/>
      <c r="K11" s="43"/>
      <c r="R11" s="6"/>
      <c r="U11" s="6"/>
    </row>
    <row r="12" spans="1:21" s="2" customFormat="1" ht="22.5" customHeight="1" x14ac:dyDescent="0.25">
      <c r="A12" s="53" t="s">
        <v>0</v>
      </c>
      <c r="B12" s="53" t="s">
        <v>10</v>
      </c>
      <c r="C12" s="53" t="s">
        <v>1</v>
      </c>
      <c r="D12" s="53" t="s">
        <v>2</v>
      </c>
      <c r="E12" s="53" t="s">
        <v>3</v>
      </c>
      <c r="F12" s="53"/>
      <c r="G12" s="53"/>
      <c r="H12" s="53"/>
      <c r="I12" s="53" t="s">
        <v>9</v>
      </c>
      <c r="J12" s="53" t="s">
        <v>4</v>
      </c>
      <c r="K12" s="56" t="s">
        <v>5</v>
      </c>
      <c r="L12" s="53" t="s">
        <v>6</v>
      </c>
      <c r="M12" s="53" t="s">
        <v>11</v>
      </c>
      <c r="N12" s="59" t="s">
        <v>21</v>
      </c>
      <c r="O12" s="60"/>
      <c r="P12" s="60"/>
      <c r="Q12" s="60"/>
      <c r="R12" s="50" t="s">
        <v>8</v>
      </c>
      <c r="S12" s="53" t="s">
        <v>7</v>
      </c>
      <c r="T12" s="53" t="s">
        <v>23</v>
      </c>
      <c r="U12" s="50" t="s">
        <v>13</v>
      </c>
    </row>
    <row r="13" spans="1:21" s="2" customFormat="1" ht="16.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7"/>
      <c r="L13" s="54"/>
      <c r="M13" s="54"/>
      <c r="N13" s="53" t="s">
        <v>14</v>
      </c>
      <c r="O13" s="53" t="s">
        <v>15</v>
      </c>
      <c r="P13" s="53" t="s">
        <v>16</v>
      </c>
      <c r="Q13" s="53" t="s">
        <v>17</v>
      </c>
      <c r="R13" s="51"/>
      <c r="S13" s="54"/>
      <c r="T13" s="54"/>
      <c r="U13" s="51"/>
    </row>
    <row r="14" spans="1:21" s="2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8"/>
      <c r="L14" s="55"/>
      <c r="M14" s="55"/>
      <c r="N14" s="55"/>
      <c r="O14" s="55"/>
      <c r="P14" s="55"/>
      <c r="Q14" s="55"/>
      <c r="R14" s="52"/>
      <c r="S14" s="55"/>
      <c r="T14" s="55"/>
      <c r="U14" s="52"/>
    </row>
    <row r="15" spans="1:21" x14ac:dyDescent="0.3">
      <c r="A15" s="32">
        <v>1</v>
      </c>
      <c r="B15" s="38" t="s">
        <v>26</v>
      </c>
      <c r="C15" s="38" t="s">
        <v>218</v>
      </c>
      <c r="D15" s="38" t="s">
        <v>45</v>
      </c>
      <c r="E15" s="38" t="s">
        <v>70</v>
      </c>
      <c r="F15" s="37" t="str">
        <f>LEFT(C15,1)</f>
        <v>Л</v>
      </c>
      <c r="G15" s="37" t="str">
        <f>LEFT(D15,1)</f>
        <v>А</v>
      </c>
      <c r="H15" s="37" t="str">
        <f>LEFT(E15,1)</f>
        <v>П</v>
      </c>
      <c r="I15" s="24" t="s">
        <v>167</v>
      </c>
      <c r="J15" s="38" t="s">
        <v>217</v>
      </c>
      <c r="K15" s="44">
        <v>7</v>
      </c>
      <c r="L15" s="38" t="s">
        <v>246</v>
      </c>
      <c r="M15" s="35" t="str">
        <f>CONCATENATE(B15,"-",F15,G15,H15,"-",I15)</f>
        <v>М-ЛАП-28042006</v>
      </c>
      <c r="N15" s="34">
        <v>9</v>
      </c>
      <c r="O15" s="34">
        <v>5</v>
      </c>
      <c r="P15" s="34">
        <v>4</v>
      </c>
      <c r="Q15" s="34">
        <v>8</v>
      </c>
      <c r="R15" s="15">
        <f>SUM(N15:Q15)</f>
        <v>26</v>
      </c>
      <c r="S15" s="31">
        <v>44</v>
      </c>
      <c r="T15" s="16">
        <f>R15/S15</f>
        <v>0.59090909090909094</v>
      </c>
      <c r="U15" s="61" t="str">
        <f>IF(R15&gt;75%*S15,"Победитель",IF(R15&gt;50%*S15,"Призёр","Участник"))</f>
        <v>Призёр</v>
      </c>
    </row>
    <row r="16" spans="1:21" x14ac:dyDescent="0.3">
      <c r="A16" s="32">
        <v>2</v>
      </c>
      <c r="B16" s="38" t="s">
        <v>12</v>
      </c>
      <c r="C16" s="38" t="s">
        <v>159</v>
      </c>
      <c r="D16" s="38" t="s">
        <v>77</v>
      </c>
      <c r="E16" s="38" t="s">
        <v>41</v>
      </c>
      <c r="F16" s="37" t="str">
        <f>LEFT(C16,1)</f>
        <v>К</v>
      </c>
      <c r="G16" s="37" t="str">
        <f>LEFT(D16,1)</f>
        <v>В</v>
      </c>
      <c r="H16" s="37" t="str">
        <f>LEFT(E16,1)</f>
        <v>В</v>
      </c>
      <c r="I16" s="24" t="s">
        <v>167</v>
      </c>
      <c r="J16" s="38" t="s">
        <v>147</v>
      </c>
      <c r="K16" s="24">
        <v>7</v>
      </c>
      <c r="L16" s="38" t="s">
        <v>250</v>
      </c>
      <c r="M16" s="35" t="str">
        <f>CONCATENATE(B16,"-",F16,G16,H16,"-",I16)</f>
        <v>Ж-КВВ-28042006</v>
      </c>
      <c r="N16" s="34">
        <v>4</v>
      </c>
      <c r="O16" s="34">
        <v>7</v>
      </c>
      <c r="P16" s="34">
        <v>3</v>
      </c>
      <c r="Q16" s="34">
        <v>7</v>
      </c>
      <c r="R16" s="15">
        <f>SUM(N16:Q16)</f>
        <v>21</v>
      </c>
      <c r="S16" s="31">
        <v>44</v>
      </c>
      <c r="T16" s="16">
        <f>R16/S16</f>
        <v>0.47727272727272729</v>
      </c>
      <c r="U16" s="61" t="str">
        <f>IF(R16&gt;75%*S16,"Победитель",IF(R16&gt;50%*S16,"Призёр","Участник"))</f>
        <v>Участник</v>
      </c>
    </row>
    <row r="17" spans="1:21" x14ac:dyDescent="0.3">
      <c r="A17" s="32">
        <v>3</v>
      </c>
      <c r="B17" s="38" t="s">
        <v>12</v>
      </c>
      <c r="C17" s="38" t="s">
        <v>157</v>
      </c>
      <c r="D17" s="38" t="s">
        <v>98</v>
      </c>
      <c r="E17" s="38" t="s">
        <v>42</v>
      </c>
      <c r="F17" s="37" t="str">
        <f>LEFT(C17,1)</f>
        <v>О</v>
      </c>
      <c r="G17" s="37" t="str">
        <f>LEFT(D17,1)</f>
        <v>В</v>
      </c>
      <c r="H17" s="37" t="str">
        <f>LEFT(E17,1)</f>
        <v>П</v>
      </c>
      <c r="I17" s="24" t="s">
        <v>166</v>
      </c>
      <c r="J17" s="38" t="s">
        <v>147</v>
      </c>
      <c r="K17" s="24">
        <v>7</v>
      </c>
      <c r="L17" s="38" t="s">
        <v>249</v>
      </c>
      <c r="M17" s="35" t="str">
        <f>CONCATENATE(B17,"-",F17,G17,H17,"-",I17)</f>
        <v>Ж-ОВП-15062006</v>
      </c>
      <c r="N17" s="34">
        <v>8</v>
      </c>
      <c r="O17" s="34">
        <v>1</v>
      </c>
      <c r="P17" s="34">
        <v>4</v>
      </c>
      <c r="Q17" s="34">
        <v>7</v>
      </c>
      <c r="R17" s="15">
        <f>SUM(N17:Q17)</f>
        <v>20</v>
      </c>
      <c r="S17" s="31">
        <v>44</v>
      </c>
      <c r="T17" s="16">
        <f>R17/S17</f>
        <v>0.45454545454545453</v>
      </c>
      <c r="U17" s="61" t="str">
        <f>IF(R17&gt;75%*S17,"Победитель",IF(R17&gt;50%*S17,"Призёр","Участник"))</f>
        <v>Участник</v>
      </c>
    </row>
    <row r="18" spans="1:21" x14ac:dyDescent="0.3">
      <c r="A18" s="32">
        <v>4</v>
      </c>
      <c r="B18" s="38" t="s">
        <v>26</v>
      </c>
      <c r="C18" s="38" t="s">
        <v>185</v>
      </c>
      <c r="D18" s="38" t="s">
        <v>61</v>
      </c>
      <c r="E18" s="38" t="s">
        <v>30</v>
      </c>
      <c r="F18" s="37" t="s">
        <v>186</v>
      </c>
      <c r="G18" s="37" t="s">
        <v>187</v>
      </c>
      <c r="H18" s="37" t="s">
        <v>28</v>
      </c>
      <c r="I18" s="24" t="s">
        <v>188</v>
      </c>
      <c r="J18" s="38" t="s">
        <v>184</v>
      </c>
      <c r="K18" s="44">
        <v>7</v>
      </c>
      <c r="L18" s="38" t="s">
        <v>38</v>
      </c>
      <c r="M18" s="35" t="str">
        <f>CONCATENATE(B18,"-",F18,G18,H18,"-",I18)</f>
        <v>М-БФА-05112006</v>
      </c>
      <c r="N18" s="34">
        <v>5</v>
      </c>
      <c r="O18" s="34">
        <v>6</v>
      </c>
      <c r="P18" s="34">
        <v>2</v>
      </c>
      <c r="Q18" s="34">
        <v>7</v>
      </c>
      <c r="R18" s="15">
        <f>SUM(N18:Q18)</f>
        <v>20</v>
      </c>
      <c r="S18" s="31">
        <v>44</v>
      </c>
      <c r="T18" s="16">
        <f>R18/S18</f>
        <v>0.45454545454545453</v>
      </c>
      <c r="U18" s="61" t="str">
        <f>IF(R18&gt;75%*S18,"Победитель",IF(R18&gt;50%*S18,"Призёр","Участник"))</f>
        <v>Участник</v>
      </c>
    </row>
    <row r="19" spans="1:21" x14ac:dyDescent="0.3">
      <c r="A19" s="32">
        <v>5</v>
      </c>
      <c r="B19" s="38" t="s">
        <v>26</v>
      </c>
      <c r="C19" s="38" t="s">
        <v>88</v>
      </c>
      <c r="D19" s="38" t="s">
        <v>90</v>
      </c>
      <c r="E19" s="38" t="s">
        <v>48</v>
      </c>
      <c r="F19" s="37" t="s">
        <v>189</v>
      </c>
      <c r="G19" s="37" t="s">
        <v>183</v>
      </c>
      <c r="H19" s="37" t="s">
        <v>183</v>
      </c>
      <c r="I19" s="24" t="s">
        <v>190</v>
      </c>
      <c r="J19" s="38" t="s">
        <v>184</v>
      </c>
      <c r="K19" s="44">
        <v>7</v>
      </c>
      <c r="L19" s="38" t="s">
        <v>39</v>
      </c>
      <c r="M19" s="35" t="str">
        <f>CONCATENATE(B19,"-",F19,G19,H19,"-",I19)</f>
        <v>М-ПЕЕ-14092006</v>
      </c>
      <c r="N19" s="34">
        <v>6</v>
      </c>
      <c r="O19" s="34">
        <v>6</v>
      </c>
      <c r="P19" s="34">
        <v>2</v>
      </c>
      <c r="Q19" s="34">
        <v>5</v>
      </c>
      <c r="R19" s="15">
        <f>SUM(N19:Q19)</f>
        <v>19</v>
      </c>
      <c r="S19" s="31">
        <v>44</v>
      </c>
      <c r="T19" s="16">
        <f>R19/S19</f>
        <v>0.43181818181818182</v>
      </c>
      <c r="U19" s="61" t="str">
        <f>IF(R19&gt;75%*S19,"Победитель",IF(R19&gt;50%*S19,"Призёр","Участник"))</f>
        <v>Участник</v>
      </c>
    </row>
    <row r="20" spans="1:21" x14ac:dyDescent="0.3">
      <c r="A20" s="32">
        <v>6</v>
      </c>
      <c r="B20" s="38" t="s">
        <v>12</v>
      </c>
      <c r="C20" s="41" t="s">
        <v>203</v>
      </c>
      <c r="D20" s="41" t="s">
        <v>34</v>
      </c>
      <c r="E20" s="41" t="s">
        <v>204</v>
      </c>
      <c r="F20" s="37" t="s">
        <v>12</v>
      </c>
      <c r="G20" s="37" t="s">
        <v>183</v>
      </c>
      <c r="H20" s="37" t="s">
        <v>28</v>
      </c>
      <c r="I20" s="42" t="s">
        <v>205</v>
      </c>
      <c r="J20" s="36" t="s">
        <v>206</v>
      </c>
      <c r="K20" s="27">
        <v>7</v>
      </c>
      <c r="L20" s="38" t="s">
        <v>248</v>
      </c>
      <c r="M20" s="35" t="str">
        <f>CONCATENATE(B20,"-",F20,G20,H20,"-",I20)</f>
        <v>Ж-ЖЕА-10122005</v>
      </c>
      <c r="N20" s="34">
        <v>4</v>
      </c>
      <c r="O20" s="34">
        <v>2</v>
      </c>
      <c r="P20" s="34">
        <v>5</v>
      </c>
      <c r="Q20" s="34">
        <v>8</v>
      </c>
      <c r="R20" s="15">
        <f>SUM(N20:Q20)</f>
        <v>19</v>
      </c>
      <c r="S20" s="31">
        <v>44</v>
      </c>
      <c r="T20" s="16">
        <f>R20/S20</f>
        <v>0.43181818181818182</v>
      </c>
      <c r="U20" s="61" t="str">
        <f>IF(R20&gt;75%*S20,"Победитель",IF(R20&gt;50%*S20,"Призёр","Участник"))</f>
        <v>Участник</v>
      </c>
    </row>
    <row r="21" spans="1:21" x14ac:dyDescent="0.3">
      <c r="A21" s="32">
        <v>7</v>
      </c>
      <c r="B21" s="38" t="s">
        <v>12</v>
      </c>
      <c r="C21" s="38" t="s">
        <v>158</v>
      </c>
      <c r="D21" s="38" t="s">
        <v>143</v>
      </c>
      <c r="E21" s="38" t="s">
        <v>41</v>
      </c>
      <c r="F21" s="37" t="str">
        <f>LEFT(C21,1)</f>
        <v>И</v>
      </c>
      <c r="G21" s="37" t="str">
        <f>LEFT(D21,1)</f>
        <v>С</v>
      </c>
      <c r="H21" s="37" t="str">
        <f>LEFT(E21,1)</f>
        <v>В</v>
      </c>
      <c r="I21" s="24" t="s">
        <v>111</v>
      </c>
      <c r="J21" s="38" t="s">
        <v>147</v>
      </c>
      <c r="K21" s="24">
        <v>7</v>
      </c>
      <c r="L21" s="38" t="s">
        <v>247</v>
      </c>
      <c r="M21" s="35" t="str">
        <f>CONCATENATE(B21,"-",F21,G21,H21,"-",I21)</f>
        <v>Ж-ИСВ-13092006</v>
      </c>
      <c r="N21" s="34">
        <v>4</v>
      </c>
      <c r="O21" s="34">
        <v>3</v>
      </c>
      <c r="P21" s="34">
        <v>5</v>
      </c>
      <c r="Q21" s="34">
        <v>6</v>
      </c>
      <c r="R21" s="15">
        <f>SUM(N21:Q21)</f>
        <v>18</v>
      </c>
      <c r="S21" s="31">
        <v>44</v>
      </c>
      <c r="T21" s="16">
        <f>R21/S21</f>
        <v>0.40909090909090912</v>
      </c>
      <c r="U21" s="61" t="str">
        <f>IF(R21&gt;75%*S21,"Победитель",IF(R21&gt;50%*S21,"Призёр","Участник"))</f>
        <v>Участник</v>
      </c>
    </row>
  </sheetData>
  <sheetProtection password="CF7A" sheet="1" objects="1" scenarios="1"/>
  <mergeCells count="22">
    <mergeCell ref="U12:U14"/>
    <mergeCell ref="N13:N14"/>
    <mergeCell ref="O13:O14"/>
    <mergeCell ref="P13:P14"/>
    <mergeCell ref="Q13:Q14"/>
    <mergeCell ref="L12:L14"/>
    <mergeCell ref="M12:M14"/>
    <mergeCell ref="N12:Q12"/>
    <mergeCell ref="R12:R14"/>
    <mergeCell ref="S12:S14"/>
    <mergeCell ref="T12:T14"/>
    <mergeCell ref="F12:F14"/>
    <mergeCell ref="G12:G14"/>
    <mergeCell ref="H12:H14"/>
    <mergeCell ref="I12:I14"/>
    <mergeCell ref="J12:J14"/>
    <mergeCell ref="K12:K14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topLeftCell="A10" zoomScale="70" zoomScaleNormal="70" workbookViewId="0">
      <selection activeCell="M30" sqref="M30"/>
    </sheetView>
  </sheetViews>
  <sheetFormatPr defaultRowHeight="18.75" x14ac:dyDescent="0.3"/>
  <cols>
    <col min="1" max="1" width="7.42578125" style="4" customWidth="1"/>
    <col min="2" max="2" width="6.85546875" style="5" customWidth="1"/>
    <col min="3" max="3" width="20.28515625" style="5" hidden="1" customWidth="1"/>
    <col min="4" max="4" width="18" style="5" hidden="1" customWidth="1"/>
    <col min="5" max="5" width="22.140625" style="5" hidden="1" customWidth="1"/>
    <col min="6" max="8" width="4.140625" style="5" hidden="1" customWidth="1"/>
    <col min="9" max="9" width="14.140625" style="23" hidden="1" customWidth="1"/>
    <col min="10" max="10" width="24.5703125" style="5" customWidth="1"/>
    <col min="11" max="11" width="8.140625" style="48" customWidth="1"/>
    <col min="12" max="12" width="9.42578125" style="5" hidden="1" customWidth="1"/>
    <col min="13" max="13" width="22.28515625" style="4" customWidth="1"/>
    <col min="14" max="14" width="6.140625" style="3" customWidth="1"/>
    <col min="15" max="17" width="6" style="3" customWidth="1"/>
    <col min="18" max="18" width="10.140625" style="13" customWidth="1"/>
    <col min="19" max="19" width="10" style="9" customWidth="1"/>
    <col min="20" max="20" width="10" style="4" customWidth="1"/>
    <col min="21" max="21" width="12.5703125" style="13" customWidth="1"/>
    <col min="22" max="16384" width="9.140625" style="1"/>
  </cols>
  <sheetData>
    <row r="1" spans="1:21" s="49" customFormat="1" hidden="1" x14ac:dyDescent="0.3">
      <c r="I1" s="17"/>
      <c r="K1" s="43"/>
      <c r="R1" s="6"/>
      <c r="U1" s="6"/>
    </row>
    <row r="2" spans="1:21" s="49" customFormat="1" ht="19.5" hidden="1" thickBot="1" x14ac:dyDescent="0.35">
      <c r="C2" s="11"/>
      <c r="D2" s="7" t="s">
        <v>18</v>
      </c>
      <c r="I2" s="17"/>
      <c r="K2" s="43"/>
      <c r="R2" s="6"/>
      <c r="U2" s="6"/>
    </row>
    <row r="3" spans="1:21" s="49" customFormat="1" hidden="1" x14ac:dyDescent="0.3">
      <c r="C3" s="8"/>
      <c r="D3" s="8"/>
      <c r="I3" s="17"/>
      <c r="K3" s="43"/>
      <c r="R3" s="6"/>
      <c r="U3" s="6"/>
    </row>
    <row r="4" spans="1:21" s="49" customFormat="1" ht="19.5" hidden="1" thickBot="1" x14ac:dyDescent="0.35">
      <c r="C4" s="10"/>
      <c r="D4" s="8" t="s">
        <v>19</v>
      </c>
      <c r="I4" s="17"/>
      <c r="K4" s="43"/>
      <c r="R4" s="6"/>
      <c r="U4" s="6"/>
    </row>
    <row r="5" spans="1:21" s="49" customFormat="1" hidden="1" x14ac:dyDescent="0.3">
      <c r="C5" s="8"/>
      <c r="D5" s="8"/>
      <c r="I5" s="17"/>
      <c r="K5" s="43"/>
      <c r="R5" s="6"/>
      <c r="U5" s="6"/>
    </row>
    <row r="6" spans="1:21" s="49" customFormat="1" ht="19.5" hidden="1" thickBot="1" x14ac:dyDescent="0.35">
      <c r="C6" s="12"/>
      <c r="D6" s="8" t="s">
        <v>20</v>
      </c>
      <c r="I6" s="17"/>
      <c r="K6" s="43"/>
      <c r="R6" s="6"/>
      <c r="U6" s="6"/>
    </row>
    <row r="7" spans="1:21" s="49" customFormat="1" hidden="1" x14ac:dyDescent="0.3">
      <c r="C7" s="8"/>
      <c r="D7" s="8"/>
      <c r="I7" s="17"/>
      <c r="K7" s="43"/>
      <c r="R7" s="6"/>
      <c r="U7" s="6"/>
    </row>
    <row r="8" spans="1:21" s="49" customFormat="1" ht="19.5" hidden="1" thickBot="1" x14ac:dyDescent="0.35">
      <c r="C8" s="14"/>
      <c r="D8" s="8" t="s">
        <v>24</v>
      </c>
      <c r="I8" s="17"/>
      <c r="K8" s="43"/>
      <c r="R8" s="6"/>
      <c r="U8" s="6"/>
    </row>
    <row r="9" spans="1:21" s="49" customFormat="1" hidden="1" x14ac:dyDescent="0.3">
      <c r="I9" s="17"/>
      <c r="K9" s="43"/>
      <c r="R9" s="6"/>
      <c r="U9" s="6"/>
    </row>
    <row r="10" spans="1:21" s="49" customFormat="1" x14ac:dyDescent="0.3">
      <c r="A10" s="49" t="s">
        <v>257</v>
      </c>
      <c r="I10" s="17"/>
      <c r="K10" s="43"/>
      <c r="R10" s="6"/>
      <c r="U10" s="6"/>
    </row>
    <row r="11" spans="1:21" s="49" customFormat="1" x14ac:dyDescent="0.3">
      <c r="A11" s="62" t="s">
        <v>258</v>
      </c>
      <c r="B11" s="63"/>
      <c r="C11" s="63"/>
      <c r="D11" s="63"/>
      <c r="I11" s="17"/>
      <c r="K11" s="43"/>
      <c r="R11" s="6"/>
      <c r="U11" s="6"/>
    </row>
    <row r="12" spans="1:21" s="2" customFormat="1" ht="22.5" customHeight="1" x14ac:dyDescent="0.25">
      <c r="A12" s="53" t="s">
        <v>0</v>
      </c>
      <c r="B12" s="53" t="s">
        <v>10</v>
      </c>
      <c r="C12" s="53" t="s">
        <v>1</v>
      </c>
      <c r="D12" s="53" t="s">
        <v>2</v>
      </c>
      <c r="E12" s="53" t="s">
        <v>3</v>
      </c>
      <c r="F12" s="53"/>
      <c r="G12" s="53"/>
      <c r="H12" s="53"/>
      <c r="I12" s="53" t="s">
        <v>9</v>
      </c>
      <c r="J12" s="53" t="s">
        <v>4</v>
      </c>
      <c r="K12" s="56" t="s">
        <v>5</v>
      </c>
      <c r="L12" s="53" t="s">
        <v>6</v>
      </c>
      <c r="M12" s="53" t="s">
        <v>11</v>
      </c>
      <c r="N12" s="59" t="s">
        <v>21</v>
      </c>
      <c r="O12" s="60"/>
      <c r="P12" s="60"/>
      <c r="Q12" s="60"/>
      <c r="R12" s="50" t="s">
        <v>8</v>
      </c>
      <c r="S12" s="53" t="s">
        <v>7</v>
      </c>
      <c r="T12" s="53" t="s">
        <v>23</v>
      </c>
      <c r="U12" s="50" t="s">
        <v>13</v>
      </c>
    </row>
    <row r="13" spans="1:21" s="2" customFormat="1" ht="16.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7"/>
      <c r="L13" s="54"/>
      <c r="M13" s="54"/>
      <c r="N13" s="53" t="s">
        <v>14</v>
      </c>
      <c r="O13" s="53" t="s">
        <v>15</v>
      </c>
      <c r="P13" s="53" t="s">
        <v>16</v>
      </c>
      <c r="Q13" s="53" t="s">
        <v>17</v>
      </c>
      <c r="R13" s="51"/>
      <c r="S13" s="54"/>
      <c r="T13" s="54"/>
      <c r="U13" s="51"/>
    </row>
    <row r="14" spans="1:21" s="2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8"/>
      <c r="L14" s="55"/>
      <c r="M14" s="55"/>
      <c r="N14" s="55"/>
      <c r="O14" s="55"/>
      <c r="P14" s="55"/>
      <c r="Q14" s="55"/>
      <c r="R14" s="52"/>
      <c r="S14" s="55"/>
      <c r="T14" s="55"/>
      <c r="U14" s="52"/>
    </row>
    <row r="15" spans="1:21" x14ac:dyDescent="0.3">
      <c r="A15" s="32">
        <v>1</v>
      </c>
      <c r="B15" s="38" t="s">
        <v>12</v>
      </c>
      <c r="C15" s="38" t="s">
        <v>155</v>
      </c>
      <c r="D15" s="38" t="s">
        <v>78</v>
      </c>
      <c r="E15" s="38" t="s">
        <v>151</v>
      </c>
      <c r="F15" s="37" t="str">
        <f>LEFT(C15,1)</f>
        <v>Н</v>
      </c>
      <c r="G15" s="37" t="str">
        <f>LEFT(D15,1)</f>
        <v>А</v>
      </c>
      <c r="H15" s="37" t="str">
        <f>LEFT(E15,1)</f>
        <v>Р</v>
      </c>
      <c r="I15" s="24" t="s">
        <v>165</v>
      </c>
      <c r="J15" s="38" t="s">
        <v>147</v>
      </c>
      <c r="K15" s="24">
        <v>8</v>
      </c>
      <c r="L15" s="38" t="s">
        <v>254</v>
      </c>
      <c r="M15" s="35" t="str">
        <f>CONCATENATE(B15,"-",F15,G15,H15,"-",I15)</f>
        <v>Ж-НАР-30052005</v>
      </c>
      <c r="N15" s="34">
        <v>5</v>
      </c>
      <c r="O15" s="34">
        <v>7</v>
      </c>
      <c r="P15" s="34">
        <v>2</v>
      </c>
      <c r="Q15" s="34">
        <v>14</v>
      </c>
      <c r="R15" s="15">
        <f>SUM(N15:Q15)</f>
        <v>28</v>
      </c>
      <c r="S15" s="40">
        <v>53</v>
      </c>
      <c r="T15" s="16">
        <f>R15/S15</f>
        <v>0.52830188679245282</v>
      </c>
      <c r="U15" s="61" t="str">
        <f>IF(R15&gt;75%*S15,"Победитель",IF(R15&gt;50%*S15,"Призёр","Участник"))</f>
        <v>Призёр</v>
      </c>
    </row>
    <row r="16" spans="1:21" x14ac:dyDescent="0.3">
      <c r="A16" s="32">
        <v>2</v>
      </c>
      <c r="B16" s="38" t="s">
        <v>26</v>
      </c>
      <c r="C16" s="38" t="s">
        <v>197</v>
      </c>
      <c r="D16" s="38" t="s">
        <v>107</v>
      </c>
      <c r="E16" s="38" t="s">
        <v>49</v>
      </c>
      <c r="F16" s="37" t="str">
        <f>LEFT(C16,1)</f>
        <v>В</v>
      </c>
      <c r="G16" s="37" t="str">
        <f>LEFT(D16,1)</f>
        <v>В</v>
      </c>
      <c r="H16" s="37" t="str">
        <f>LEFT(E16,1)</f>
        <v>М</v>
      </c>
      <c r="I16" s="24">
        <v>26092005</v>
      </c>
      <c r="J16" s="38" t="s">
        <v>147</v>
      </c>
      <c r="K16" s="44">
        <v>8</v>
      </c>
      <c r="L16" s="38" t="s">
        <v>252</v>
      </c>
      <c r="M16" s="35" t="str">
        <f>CONCATENATE(B16,"-",F16,G16,H16,"-",I16)</f>
        <v>М-ВВМ-26092005</v>
      </c>
      <c r="N16" s="34">
        <v>6</v>
      </c>
      <c r="O16" s="34">
        <v>8</v>
      </c>
      <c r="P16" s="34">
        <v>1</v>
      </c>
      <c r="Q16" s="34">
        <v>13</v>
      </c>
      <c r="R16" s="15">
        <f>SUM(N16:Q16)</f>
        <v>28</v>
      </c>
      <c r="S16" s="40">
        <v>53</v>
      </c>
      <c r="T16" s="16">
        <f>R16/S16</f>
        <v>0.52830188679245282</v>
      </c>
      <c r="U16" s="61" t="str">
        <f>IF(R16&gt;75%*S16,"Победитель",IF(R16&gt;50%*S16,"Призёр","Участник"))</f>
        <v>Призёр</v>
      </c>
    </row>
    <row r="17" spans="1:21" x14ac:dyDescent="0.3">
      <c r="A17" s="32">
        <v>3</v>
      </c>
      <c r="B17" s="38" t="s">
        <v>26</v>
      </c>
      <c r="C17" s="38" t="s">
        <v>219</v>
      </c>
      <c r="D17" s="38" t="s">
        <v>80</v>
      </c>
      <c r="E17" s="38" t="s">
        <v>106</v>
      </c>
      <c r="F17" s="37" t="str">
        <f>LEFT(C17,1)</f>
        <v>Х</v>
      </c>
      <c r="G17" s="37" t="str">
        <f>LEFT(D17,1)</f>
        <v>И</v>
      </c>
      <c r="H17" s="37" t="str">
        <f>LEFT(E17,1)</f>
        <v>Р</v>
      </c>
      <c r="I17" s="24" t="s">
        <v>220</v>
      </c>
      <c r="J17" s="38" t="s">
        <v>221</v>
      </c>
      <c r="K17" s="44">
        <v>8</v>
      </c>
      <c r="L17" s="38" t="s">
        <v>251</v>
      </c>
      <c r="M17" s="35" t="str">
        <f>CONCATENATE(B17,"-",F17,G17,H17,"-",I17)</f>
        <v>М-ХИР-02082005</v>
      </c>
      <c r="N17" s="34">
        <v>9</v>
      </c>
      <c r="O17" s="34">
        <v>4</v>
      </c>
      <c r="P17" s="34">
        <v>1</v>
      </c>
      <c r="Q17" s="34">
        <v>13</v>
      </c>
      <c r="R17" s="15">
        <f>SUM(N17:Q17)</f>
        <v>27</v>
      </c>
      <c r="S17" s="40">
        <v>53</v>
      </c>
      <c r="T17" s="16">
        <f>R17/S17</f>
        <v>0.50943396226415094</v>
      </c>
      <c r="U17" s="61" t="str">
        <f>IF(R17&gt;75%*S17,"Победитель",IF(R17&gt;50%*S17,"Призёр","Участник"))</f>
        <v>Призёр</v>
      </c>
    </row>
    <row r="18" spans="1:21" x14ac:dyDescent="0.3">
      <c r="A18" s="32">
        <v>4</v>
      </c>
      <c r="B18" s="38" t="s">
        <v>12</v>
      </c>
      <c r="C18" s="38" t="s">
        <v>216</v>
      </c>
      <c r="D18" s="38" t="s">
        <v>170</v>
      </c>
      <c r="E18" s="38" t="s">
        <v>85</v>
      </c>
      <c r="F18" s="37" t="str">
        <f>LEFT(C18,1)</f>
        <v>О</v>
      </c>
      <c r="G18" s="37" t="str">
        <f>LEFT(D18,1)</f>
        <v>У</v>
      </c>
      <c r="H18" s="37" t="str">
        <f>LEFT(E18,1)</f>
        <v>М</v>
      </c>
      <c r="I18" s="24">
        <v>29082006</v>
      </c>
      <c r="J18" s="38" t="s">
        <v>147</v>
      </c>
      <c r="K18" s="44">
        <v>8</v>
      </c>
      <c r="L18" s="38" t="s">
        <v>255</v>
      </c>
      <c r="M18" s="35" t="str">
        <f>CONCATENATE(B18,"-",F18,G18,H18,"-",I18)</f>
        <v>Ж-ОУМ-29082006</v>
      </c>
      <c r="N18" s="34">
        <v>6</v>
      </c>
      <c r="O18" s="34">
        <v>4</v>
      </c>
      <c r="P18" s="34">
        <v>3</v>
      </c>
      <c r="Q18" s="34">
        <v>10</v>
      </c>
      <c r="R18" s="15">
        <f>SUM(N18:Q18)</f>
        <v>23</v>
      </c>
      <c r="S18" s="40">
        <v>53</v>
      </c>
      <c r="T18" s="16">
        <f>R18/S18</f>
        <v>0.43396226415094341</v>
      </c>
      <c r="U18" s="61" t="str">
        <f>IF(R18&gt;75%*S18,"Победитель",IF(R18&gt;50%*S18,"Призёр","Участник"))</f>
        <v>Участник</v>
      </c>
    </row>
    <row r="19" spans="1:21" x14ac:dyDescent="0.3">
      <c r="A19" s="32">
        <v>5</v>
      </c>
      <c r="B19" s="38" t="s">
        <v>12</v>
      </c>
      <c r="C19" s="38" t="s">
        <v>72</v>
      </c>
      <c r="D19" s="38" t="s">
        <v>73</v>
      </c>
      <c r="E19" s="38" t="s">
        <v>47</v>
      </c>
      <c r="F19" s="37" t="str">
        <f>LEFT(C19,1)</f>
        <v>С</v>
      </c>
      <c r="G19" s="37" t="str">
        <f>LEFT(D19,1)</f>
        <v>Л</v>
      </c>
      <c r="H19" s="37" t="str">
        <f>LEFT(E19,1)</f>
        <v>А</v>
      </c>
      <c r="I19" s="24" t="s">
        <v>74</v>
      </c>
      <c r="J19" s="38" t="s">
        <v>69</v>
      </c>
      <c r="K19" s="44">
        <v>8</v>
      </c>
      <c r="L19" s="38" t="s">
        <v>253</v>
      </c>
      <c r="M19" s="35" t="str">
        <f>CONCATENATE(B19,"-",F19,G19,H19,"-",I19)</f>
        <v>Ж-СЛА-08072005</v>
      </c>
      <c r="N19" s="34">
        <v>9</v>
      </c>
      <c r="O19" s="34">
        <v>2</v>
      </c>
      <c r="P19" s="34">
        <v>1</v>
      </c>
      <c r="Q19" s="34">
        <v>10</v>
      </c>
      <c r="R19" s="15">
        <f>SUM(N19:Q19)</f>
        <v>22</v>
      </c>
      <c r="S19" s="40">
        <v>53</v>
      </c>
      <c r="T19" s="16">
        <f>R19/S19</f>
        <v>0.41509433962264153</v>
      </c>
      <c r="U19" s="61" t="str">
        <f>IF(R19&gt;75%*S19,"Победитель",IF(R19&gt;50%*S19,"Призёр","Участник"))</f>
        <v>Участник</v>
      </c>
    </row>
    <row r="20" spans="1:21" x14ac:dyDescent="0.3">
      <c r="A20" s="32">
        <v>6</v>
      </c>
      <c r="B20" s="38" t="s">
        <v>12</v>
      </c>
      <c r="C20" s="38" t="s">
        <v>105</v>
      </c>
      <c r="D20" s="38" t="s">
        <v>144</v>
      </c>
      <c r="E20" s="38" t="s">
        <v>103</v>
      </c>
      <c r="F20" s="37" t="str">
        <f>LEFT(C20,1)</f>
        <v>Л</v>
      </c>
      <c r="G20" s="37" t="str">
        <f>LEFT(D20,1)</f>
        <v>А</v>
      </c>
      <c r="H20" s="37" t="str">
        <f>LEFT(E20,1)</f>
        <v>И</v>
      </c>
      <c r="I20" s="24">
        <v>25022006</v>
      </c>
      <c r="J20" s="38" t="s">
        <v>147</v>
      </c>
      <c r="K20" s="44">
        <v>8</v>
      </c>
      <c r="L20" s="38" t="s">
        <v>256</v>
      </c>
      <c r="M20" s="35" t="str">
        <f>CONCATENATE(B20,"-",F20,G20,H20,"-",I20)</f>
        <v>Ж-ЛАИ-25022006</v>
      </c>
      <c r="N20" s="34">
        <v>4</v>
      </c>
      <c r="O20" s="34">
        <v>5</v>
      </c>
      <c r="P20" s="34">
        <v>1</v>
      </c>
      <c r="Q20" s="34">
        <v>11</v>
      </c>
      <c r="R20" s="15">
        <f>SUM(N20:Q20)</f>
        <v>21</v>
      </c>
      <c r="S20" s="40">
        <v>53</v>
      </c>
      <c r="T20" s="16">
        <f>R20/S20</f>
        <v>0.39622641509433965</v>
      </c>
      <c r="U20" s="61" t="str">
        <f>IF(R20&gt;75%*S20,"Победитель",IF(R20&gt;50%*S20,"Призёр","Участник"))</f>
        <v>Участник</v>
      </c>
    </row>
  </sheetData>
  <sheetProtection password="CF7A" sheet="1" objects="1" scenarios="1"/>
  <mergeCells count="22">
    <mergeCell ref="U12:U14"/>
    <mergeCell ref="N13:N14"/>
    <mergeCell ref="O13:O14"/>
    <mergeCell ref="P13:P14"/>
    <mergeCell ref="Q13:Q14"/>
    <mergeCell ref="L12:L14"/>
    <mergeCell ref="M12:M14"/>
    <mergeCell ref="N12:Q12"/>
    <mergeCell ref="R12:R14"/>
    <mergeCell ref="S12:S14"/>
    <mergeCell ref="T12:T14"/>
    <mergeCell ref="F12:F14"/>
    <mergeCell ref="G12:G14"/>
    <mergeCell ref="H12:H14"/>
    <mergeCell ref="I12:I14"/>
    <mergeCell ref="J12:J14"/>
    <mergeCell ref="K12:K14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A10" zoomScale="70" zoomScaleNormal="70" workbookViewId="0">
      <selection activeCell="A22" sqref="A22:XFD56"/>
    </sheetView>
  </sheetViews>
  <sheetFormatPr defaultRowHeight="18.75" x14ac:dyDescent="0.3"/>
  <cols>
    <col min="1" max="1" width="7.42578125" style="4" customWidth="1"/>
    <col min="2" max="2" width="6.85546875" style="5" customWidth="1"/>
    <col min="3" max="3" width="20.28515625" style="5" hidden="1" customWidth="1"/>
    <col min="4" max="4" width="18" style="5" hidden="1" customWidth="1"/>
    <col min="5" max="5" width="22.140625" style="5" hidden="1" customWidth="1"/>
    <col min="6" max="8" width="4.140625" style="5" hidden="1" customWidth="1"/>
    <col min="9" max="9" width="14.140625" style="23" hidden="1" customWidth="1"/>
    <col min="10" max="10" width="24.5703125" style="5" customWidth="1"/>
    <col min="11" max="11" width="8.140625" style="48" customWidth="1"/>
    <col min="12" max="12" width="9.42578125" style="5" hidden="1" customWidth="1"/>
    <col min="13" max="13" width="22.28515625" style="4" customWidth="1"/>
    <col min="14" max="14" width="6.140625" style="3" customWidth="1"/>
    <col min="15" max="17" width="6" style="3" customWidth="1"/>
    <col min="18" max="18" width="10.140625" style="13" customWidth="1"/>
    <col min="19" max="19" width="10" style="9" customWidth="1"/>
    <col min="20" max="20" width="10" style="4" customWidth="1"/>
    <col min="21" max="21" width="12.5703125" style="13" customWidth="1"/>
    <col min="22" max="16384" width="9.140625" style="1"/>
  </cols>
  <sheetData>
    <row r="1" spans="1:21" s="49" customFormat="1" hidden="1" x14ac:dyDescent="0.3">
      <c r="I1" s="17"/>
      <c r="K1" s="43"/>
      <c r="R1" s="6"/>
      <c r="U1" s="6"/>
    </row>
    <row r="2" spans="1:21" s="49" customFormat="1" ht="19.5" hidden="1" thickBot="1" x14ac:dyDescent="0.35">
      <c r="C2" s="11"/>
      <c r="D2" s="7" t="s">
        <v>18</v>
      </c>
      <c r="I2" s="17"/>
      <c r="K2" s="43"/>
      <c r="R2" s="6"/>
      <c r="U2" s="6"/>
    </row>
    <row r="3" spans="1:21" s="49" customFormat="1" hidden="1" x14ac:dyDescent="0.3">
      <c r="C3" s="8"/>
      <c r="D3" s="8"/>
      <c r="I3" s="17"/>
      <c r="K3" s="43"/>
      <c r="R3" s="6"/>
      <c r="U3" s="6"/>
    </row>
    <row r="4" spans="1:21" s="49" customFormat="1" ht="19.5" hidden="1" thickBot="1" x14ac:dyDescent="0.35">
      <c r="C4" s="10"/>
      <c r="D4" s="8" t="s">
        <v>19</v>
      </c>
      <c r="I4" s="17"/>
      <c r="K4" s="43"/>
      <c r="R4" s="6"/>
      <c r="U4" s="6"/>
    </row>
    <row r="5" spans="1:21" s="49" customFormat="1" hidden="1" x14ac:dyDescent="0.3">
      <c r="C5" s="8"/>
      <c r="D5" s="8"/>
      <c r="I5" s="17"/>
      <c r="K5" s="43"/>
      <c r="R5" s="6"/>
      <c r="U5" s="6"/>
    </row>
    <row r="6" spans="1:21" s="49" customFormat="1" ht="19.5" hidden="1" thickBot="1" x14ac:dyDescent="0.35">
      <c r="C6" s="12"/>
      <c r="D6" s="8" t="s">
        <v>20</v>
      </c>
      <c r="I6" s="17"/>
      <c r="K6" s="43"/>
      <c r="R6" s="6"/>
      <c r="U6" s="6"/>
    </row>
    <row r="7" spans="1:21" s="49" customFormat="1" hidden="1" x14ac:dyDescent="0.3">
      <c r="C7" s="8"/>
      <c r="D7" s="8"/>
      <c r="I7" s="17"/>
      <c r="K7" s="43"/>
      <c r="R7" s="6"/>
      <c r="U7" s="6"/>
    </row>
    <row r="8" spans="1:21" s="49" customFormat="1" ht="19.5" hidden="1" thickBot="1" x14ac:dyDescent="0.35">
      <c r="C8" s="14"/>
      <c r="D8" s="8" t="s">
        <v>24</v>
      </c>
      <c r="I8" s="17"/>
      <c r="K8" s="43"/>
      <c r="R8" s="6"/>
      <c r="U8" s="6"/>
    </row>
    <row r="9" spans="1:21" s="49" customFormat="1" hidden="1" x14ac:dyDescent="0.3">
      <c r="I9" s="17"/>
      <c r="K9" s="43"/>
      <c r="R9" s="6"/>
      <c r="U9" s="6"/>
    </row>
    <row r="10" spans="1:21" s="49" customFormat="1" x14ac:dyDescent="0.3">
      <c r="A10" s="49" t="s">
        <v>257</v>
      </c>
      <c r="I10" s="17"/>
      <c r="K10" s="43"/>
      <c r="R10" s="6"/>
      <c r="U10" s="6"/>
    </row>
    <row r="11" spans="1:21" s="49" customFormat="1" x14ac:dyDescent="0.3">
      <c r="A11" s="62" t="s">
        <v>258</v>
      </c>
      <c r="B11" s="63"/>
      <c r="C11" s="63"/>
      <c r="D11" s="63"/>
      <c r="I11" s="17"/>
      <c r="K11" s="43"/>
      <c r="R11" s="6"/>
      <c r="U11" s="6"/>
    </row>
    <row r="12" spans="1:21" s="2" customFormat="1" ht="22.5" customHeight="1" x14ac:dyDescent="0.25">
      <c r="A12" s="53" t="s">
        <v>0</v>
      </c>
      <c r="B12" s="53" t="s">
        <v>10</v>
      </c>
      <c r="C12" s="53" t="s">
        <v>1</v>
      </c>
      <c r="D12" s="53" t="s">
        <v>2</v>
      </c>
      <c r="E12" s="53" t="s">
        <v>3</v>
      </c>
      <c r="F12" s="53"/>
      <c r="G12" s="53"/>
      <c r="H12" s="53"/>
      <c r="I12" s="53" t="s">
        <v>9</v>
      </c>
      <c r="J12" s="53" t="s">
        <v>4</v>
      </c>
      <c r="K12" s="56" t="s">
        <v>5</v>
      </c>
      <c r="L12" s="53" t="s">
        <v>6</v>
      </c>
      <c r="M12" s="53" t="s">
        <v>11</v>
      </c>
      <c r="N12" s="59" t="s">
        <v>21</v>
      </c>
      <c r="O12" s="60"/>
      <c r="P12" s="60"/>
      <c r="Q12" s="60"/>
      <c r="R12" s="50" t="s">
        <v>8</v>
      </c>
      <c r="S12" s="53" t="s">
        <v>7</v>
      </c>
      <c r="T12" s="53" t="s">
        <v>23</v>
      </c>
      <c r="U12" s="50" t="s">
        <v>13</v>
      </c>
    </row>
    <row r="13" spans="1:21" s="2" customFormat="1" ht="16.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7"/>
      <c r="L13" s="54"/>
      <c r="M13" s="54"/>
      <c r="N13" s="53" t="s">
        <v>14</v>
      </c>
      <c r="O13" s="53" t="s">
        <v>15</v>
      </c>
      <c r="P13" s="53" t="s">
        <v>16</v>
      </c>
      <c r="Q13" s="53" t="s">
        <v>17</v>
      </c>
      <c r="R13" s="51"/>
      <c r="S13" s="54"/>
      <c r="T13" s="54"/>
      <c r="U13" s="51"/>
    </row>
    <row r="14" spans="1:21" s="2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8"/>
      <c r="L14" s="55"/>
      <c r="M14" s="55"/>
      <c r="N14" s="55"/>
      <c r="O14" s="55"/>
      <c r="P14" s="55"/>
      <c r="Q14" s="55"/>
      <c r="R14" s="52"/>
      <c r="S14" s="55"/>
      <c r="T14" s="55"/>
      <c r="U14" s="52"/>
    </row>
    <row r="15" spans="1:21" x14ac:dyDescent="0.3">
      <c r="A15" s="32">
        <v>1</v>
      </c>
      <c r="B15" s="38" t="s">
        <v>12</v>
      </c>
      <c r="C15" s="38" t="s">
        <v>153</v>
      </c>
      <c r="D15" s="38" t="s">
        <v>43</v>
      </c>
      <c r="E15" s="38" t="s">
        <v>47</v>
      </c>
      <c r="F15" s="37" t="str">
        <f>LEFT(C15,1)</f>
        <v>Б</v>
      </c>
      <c r="G15" s="37" t="str">
        <f>LEFT(D15,1)</f>
        <v>Д</v>
      </c>
      <c r="H15" s="37" t="str">
        <f>LEFT(E15,1)</f>
        <v>А</v>
      </c>
      <c r="I15" s="24" t="s">
        <v>164</v>
      </c>
      <c r="J15" s="38" t="s">
        <v>147</v>
      </c>
      <c r="K15" s="24">
        <v>9</v>
      </c>
      <c r="L15" s="38" t="s">
        <v>228</v>
      </c>
      <c r="M15" s="35" t="str">
        <f>CONCATENATE(B15,"-",F15,G15,H15,"-",I15)</f>
        <v>Ж-БДА-26012005</v>
      </c>
      <c r="N15" s="34">
        <v>8</v>
      </c>
      <c r="O15" s="34">
        <v>11</v>
      </c>
      <c r="P15" s="34">
        <v>18</v>
      </c>
      <c r="Q15" s="34">
        <v>13</v>
      </c>
      <c r="R15" s="15">
        <f>SUM(N15:Q15)</f>
        <v>50</v>
      </c>
      <c r="S15" s="40">
        <v>123</v>
      </c>
      <c r="T15" s="16">
        <f>R15/S15</f>
        <v>0.4065040650406504</v>
      </c>
      <c r="U15" s="61" t="str">
        <f>IF(R15&gt;75%*S15,"Победитель",IF(R15&gt;50%*S15,"Призёр","Участник"))</f>
        <v>Участник</v>
      </c>
    </row>
    <row r="16" spans="1:21" x14ac:dyDescent="0.3">
      <c r="A16" s="32">
        <v>2</v>
      </c>
      <c r="B16" s="38" t="s">
        <v>12</v>
      </c>
      <c r="C16" s="38" t="s">
        <v>154</v>
      </c>
      <c r="D16" s="38" t="s">
        <v>143</v>
      </c>
      <c r="E16" s="38" t="s">
        <v>85</v>
      </c>
      <c r="F16" s="37" t="str">
        <f>LEFT(C16,1)</f>
        <v>Г</v>
      </c>
      <c r="G16" s="37" t="str">
        <f>LEFT(D16,1)</f>
        <v>С</v>
      </c>
      <c r="H16" s="37" t="str">
        <f>LEFT(E16,1)</f>
        <v>М</v>
      </c>
      <c r="I16" s="24" t="s">
        <v>79</v>
      </c>
      <c r="J16" s="38" t="s">
        <v>147</v>
      </c>
      <c r="K16" s="24">
        <v>9</v>
      </c>
      <c r="L16" s="38" t="s">
        <v>87</v>
      </c>
      <c r="M16" s="35" t="str">
        <f>CONCATENATE(B16,"-",F16,G16,H16,"-",I16)</f>
        <v>Ж-ГСМ-02042004</v>
      </c>
      <c r="N16" s="34">
        <v>7</v>
      </c>
      <c r="O16" s="34">
        <v>6</v>
      </c>
      <c r="P16" s="34">
        <v>16</v>
      </c>
      <c r="Q16" s="34">
        <v>21</v>
      </c>
      <c r="R16" s="15">
        <f>SUM(N16:Q16)</f>
        <v>50</v>
      </c>
      <c r="S16" s="40">
        <v>123</v>
      </c>
      <c r="T16" s="16">
        <f>R16/S16</f>
        <v>0.4065040650406504</v>
      </c>
      <c r="U16" s="61" t="str">
        <f>IF(R16&gt;75%*S16,"Победитель",IF(R16&gt;50%*S16,"Призёр","Участник"))</f>
        <v>Участник</v>
      </c>
    </row>
    <row r="17" spans="1:21" x14ac:dyDescent="0.3">
      <c r="A17" s="32">
        <v>3</v>
      </c>
      <c r="B17" s="38" t="s">
        <v>12</v>
      </c>
      <c r="C17" s="38" t="s">
        <v>208</v>
      </c>
      <c r="D17" s="38" t="s">
        <v>143</v>
      </c>
      <c r="E17" s="38" t="s">
        <v>179</v>
      </c>
      <c r="F17" s="37" t="s">
        <v>31</v>
      </c>
      <c r="G17" s="37" t="s">
        <v>22</v>
      </c>
      <c r="H17" s="37" t="s">
        <v>183</v>
      </c>
      <c r="I17" s="24" t="s">
        <v>209</v>
      </c>
      <c r="J17" s="38" t="s">
        <v>207</v>
      </c>
      <c r="K17" s="44">
        <v>9</v>
      </c>
      <c r="L17" s="38" t="s">
        <v>224</v>
      </c>
      <c r="M17" s="35" t="str">
        <f>CONCATENATE(B17,"-",F17,G17,H17,"-",I17)</f>
        <v>Ж-ГСЕ-05.02.2004</v>
      </c>
      <c r="N17" s="34">
        <v>10</v>
      </c>
      <c r="O17" s="34">
        <v>7</v>
      </c>
      <c r="P17" s="34">
        <v>17</v>
      </c>
      <c r="Q17" s="34">
        <v>14</v>
      </c>
      <c r="R17" s="15">
        <f>SUM(N17:Q17)</f>
        <v>48</v>
      </c>
      <c r="S17" s="40">
        <v>123</v>
      </c>
      <c r="T17" s="16">
        <f>R17/S17</f>
        <v>0.3902439024390244</v>
      </c>
      <c r="U17" s="61" t="str">
        <f>IF(R17&gt;75%*S17,"Победитель",IF(R17&gt;50%*S17,"Призёр","Участник"))</f>
        <v>Участник</v>
      </c>
    </row>
    <row r="18" spans="1:21" x14ac:dyDescent="0.3">
      <c r="A18" s="32">
        <v>4</v>
      </c>
      <c r="B18" s="38" t="s">
        <v>26</v>
      </c>
      <c r="C18" s="39" t="s">
        <v>104</v>
      </c>
      <c r="D18" s="39" t="s">
        <v>61</v>
      </c>
      <c r="E18" s="39" t="s">
        <v>46</v>
      </c>
      <c r="F18" s="37" t="str">
        <f>LEFT(C18,1)</f>
        <v>Д</v>
      </c>
      <c r="G18" s="37" t="str">
        <f>LEFT(D18,1)</f>
        <v>Ф</v>
      </c>
      <c r="H18" s="37" t="str">
        <f>LEFT(E18,1)</f>
        <v>С</v>
      </c>
      <c r="I18" s="28" t="s">
        <v>51</v>
      </c>
      <c r="J18" s="36" t="s">
        <v>102</v>
      </c>
      <c r="K18" s="45">
        <v>9</v>
      </c>
      <c r="L18" s="30" t="s">
        <v>227</v>
      </c>
      <c r="M18" s="35" t="str">
        <f>CONCATENATE(B18,"-",F18,G18,H18,"-",I18)</f>
        <v>М-ДФС-01032005</v>
      </c>
      <c r="N18" s="34">
        <v>6</v>
      </c>
      <c r="O18" s="34">
        <v>10</v>
      </c>
      <c r="P18" s="34">
        <v>17</v>
      </c>
      <c r="Q18" s="34">
        <v>9</v>
      </c>
      <c r="R18" s="15">
        <f>SUM(N18:Q18)</f>
        <v>42</v>
      </c>
      <c r="S18" s="40">
        <v>123</v>
      </c>
      <c r="T18" s="16">
        <f>R18/S18</f>
        <v>0.34146341463414637</v>
      </c>
      <c r="U18" s="61" t="str">
        <f>IF(R18&gt;75%*S18,"Победитель",IF(R18&gt;50%*S18,"Призёр","Участник"))</f>
        <v>Участник</v>
      </c>
    </row>
    <row r="19" spans="1:21" x14ac:dyDescent="0.3">
      <c r="A19" s="32">
        <v>5</v>
      </c>
      <c r="B19" s="38" t="s">
        <v>26</v>
      </c>
      <c r="C19" s="38" t="s">
        <v>152</v>
      </c>
      <c r="D19" s="38" t="s">
        <v>145</v>
      </c>
      <c r="E19" s="38" t="s">
        <v>70</v>
      </c>
      <c r="F19" s="37" t="str">
        <f>LEFT(C19,1)</f>
        <v>В</v>
      </c>
      <c r="G19" s="37" t="str">
        <f>LEFT(D19,1)</f>
        <v>П</v>
      </c>
      <c r="H19" s="37" t="str">
        <f>LEFT(E19,1)</f>
        <v>П</v>
      </c>
      <c r="I19" s="24" t="s">
        <v>164</v>
      </c>
      <c r="J19" s="38" t="s">
        <v>147</v>
      </c>
      <c r="K19" s="24">
        <v>9</v>
      </c>
      <c r="L19" s="38" t="s">
        <v>225</v>
      </c>
      <c r="M19" s="35" t="str">
        <f>CONCATENATE(B19,"-",F19,G19,H19,"-",I19)</f>
        <v>М-ВПП-26012005</v>
      </c>
      <c r="N19" s="34">
        <v>8</v>
      </c>
      <c r="O19" s="34">
        <v>8</v>
      </c>
      <c r="P19" s="34">
        <v>15</v>
      </c>
      <c r="Q19" s="34">
        <v>8</v>
      </c>
      <c r="R19" s="15">
        <f>SUM(N19:Q19)</f>
        <v>39</v>
      </c>
      <c r="S19" s="40">
        <v>123</v>
      </c>
      <c r="T19" s="16">
        <f>R19/S19</f>
        <v>0.31707317073170732</v>
      </c>
      <c r="U19" s="61" t="str">
        <f>IF(R19&gt;75%*S19,"Победитель",IF(R19&gt;50%*S19,"Призёр","Участник"))</f>
        <v>Участник</v>
      </c>
    </row>
    <row r="20" spans="1:21" x14ac:dyDescent="0.3">
      <c r="A20" s="32">
        <v>6</v>
      </c>
      <c r="B20" s="38" t="s">
        <v>12</v>
      </c>
      <c r="C20" s="38" t="s">
        <v>63</v>
      </c>
      <c r="D20" s="38" t="s">
        <v>210</v>
      </c>
      <c r="E20" s="38" t="s">
        <v>47</v>
      </c>
      <c r="F20" s="37" t="s">
        <v>26</v>
      </c>
      <c r="G20" s="37" t="s">
        <v>194</v>
      </c>
      <c r="H20" s="37" t="s">
        <v>28</v>
      </c>
      <c r="I20" s="24" t="s">
        <v>211</v>
      </c>
      <c r="J20" s="38" t="s">
        <v>207</v>
      </c>
      <c r="K20" s="44">
        <v>9</v>
      </c>
      <c r="L20" s="38" t="s">
        <v>226</v>
      </c>
      <c r="M20" s="35" t="str">
        <f>CONCATENATE(B20,"-",F20,G20,H20,"-",I20)</f>
        <v>Ж-МИА-25.04.2004</v>
      </c>
      <c r="N20" s="34">
        <v>7</v>
      </c>
      <c r="O20" s="34">
        <v>4</v>
      </c>
      <c r="P20" s="34">
        <v>19</v>
      </c>
      <c r="Q20" s="34">
        <v>8</v>
      </c>
      <c r="R20" s="15">
        <f>SUM(N20:Q20)</f>
        <v>38</v>
      </c>
      <c r="S20" s="40">
        <v>123</v>
      </c>
      <c r="T20" s="16">
        <f>R20/S20</f>
        <v>0.30894308943089432</v>
      </c>
      <c r="U20" s="61" t="str">
        <f>IF(R20&gt;75%*S20,"Победитель",IF(R20&gt;50%*S20,"Призёр","Участник"))</f>
        <v>Участник</v>
      </c>
    </row>
    <row r="21" spans="1:21" x14ac:dyDescent="0.3">
      <c r="A21" s="32">
        <v>7</v>
      </c>
      <c r="B21" s="21" t="s">
        <v>12</v>
      </c>
      <c r="C21" s="21" t="s">
        <v>113</v>
      </c>
      <c r="D21" s="21" t="s">
        <v>114</v>
      </c>
      <c r="E21" s="21" t="s">
        <v>115</v>
      </c>
      <c r="F21" s="37" t="str">
        <f>LEFT(C21,1)</f>
        <v>З</v>
      </c>
      <c r="G21" s="37" t="str">
        <f>LEFT(D21,1)</f>
        <v>К</v>
      </c>
      <c r="H21" s="37" t="str">
        <f>LEFT(E21,1)</f>
        <v>К</v>
      </c>
      <c r="I21" s="26" t="s">
        <v>116</v>
      </c>
      <c r="J21" s="20" t="s">
        <v>112</v>
      </c>
      <c r="K21" s="47">
        <v>9</v>
      </c>
      <c r="L21" s="21" t="s">
        <v>53</v>
      </c>
      <c r="M21" s="35" t="str">
        <f>CONCATENATE(B21,"-",F21,G21,H21,"-",I21)</f>
        <v>Ж-ЗКК-30092004</v>
      </c>
      <c r="N21" s="34">
        <v>7</v>
      </c>
      <c r="O21" s="34">
        <v>2</v>
      </c>
      <c r="P21" s="34">
        <v>18</v>
      </c>
      <c r="Q21" s="34">
        <v>4</v>
      </c>
      <c r="R21" s="15">
        <f>SUM(N21:Q21)</f>
        <v>31</v>
      </c>
      <c r="S21" s="40">
        <v>123</v>
      </c>
      <c r="T21" s="16">
        <f>R21/S21</f>
        <v>0.25203252032520324</v>
      </c>
      <c r="U21" s="61" t="str">
        <f>IF(R21&gt;75%*S21,"Победитель",IF(R21&gt;50%*S21,"Призёр","Участник"))</f>
        <v>Участник</v>
      </c>
    </row>
  </sheetData>
  <sheetProtection password="CF7A" sheet="1" objects="1" scenarios="1"/>
  <mergeCells count="22">
    <mergeCell ref="U12:U14"/>
    <mergeCell ref="N13:N14"/>
    <mergeCell ref="O13:O14"/>
    <mergeCell ref="P13:P14"/>
    <mergeCell ref="Q13:Q14"/>
    <mergeCell ref="L12:L14"/>
    <mergeCell ref="M12:M14"/>
    <mergeCell ref="N12:Q12"/>
    <mergeCell ref="R12:R14"/>
    <mergeCell ref="S12:S14"/>
    <mergeCell ref="T12:T14"/>
    <mergeCell ref="F12:F14"/>
    <mergeCell ref="G12:G14"/>
    <mergeCell ref="H12:H14"/>
    <mergeCell ref="I12:I14"/>
    <mergeCell ref="J12:J14"/>
    <mergeCell ref="K12:K14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topLeftCell="A10" zoomScale="70" zoomScaleNormal="70" workbookViewId="0">
      <selection activeCell="Q33" sqref="Q33"/>
    </sheetView>
  </sheetViews>
  <sheetFormatPr defaultRowHeight="18.75" x14ac:dyDescent="0.3"/>
  <cols>
    <col min="1" max="1" width="7.42578125" style="4" customWidth="1"/>
    <col min="2" max="2" width="6.85546875" style="5" customWidth="1"/>
    <col min="3" max="3" width="20.28515625" style="5" hidden="1" customWidth="1"/>
    <col min="4" max="4" width="18" style="5" hidden="1" customWidth="1"/>
    <col min="5" max="5" width="22.140625" style="5" hidden="1" customWidth="1"/>
    <col min="6" max="8" width="4.140625" style="5" hidden="1" customWidth="1"/>
    <col min="9" max="9" width="14.140625" style="23" hidden="1" customWidth="1"/>
    <col min="10" max="10" width="24.5703125" style="5" customWidth="1"/>
    <col min="11" max="11" width="8.140625" style="48" customWidth="1"/>
    <col min="12" max="12" width="9.42578125" style="5" hidden="1" customWidth="1"/>
    <col min="13" max="13" width="22.28515625" style="4" customWidth="1"/>
    <col min="14" max="14" width="6.140625" style="3" customWidth="1"/>
    <col min="15" max="17" width="6" style="3" customWidth="1"/>
    <col min="18" max="18" width="10.140625" style="13" customWidth="1"/>
    <col min="19" max="19" width="10" style="9" customWidth="1"/>
    <col min="20" max="20" width="10" style="4" customWidth="1"/>
    <col min="21" max="21" width="12.5703125" style="13" customWidth="1"/>
    <col min="22" max="16384" width="9.140625" style="1"/>
  </cols>
  <sheetData>
    <row r="1" spans="1:21" s="49" customFormat="1" hidden="1" x14ac:dyDescent="0.3">
      <c r="I1" s="17"/>
      <c r="K1" s="43"/>
      <c r="R1" s="6"/>
      <c r="U1" s="6"/>
    </row>
    <row r="2" spans="1:21" s="49" customFormat="1" ht="19.5" hidden="1" thickBot="1" x14ac:dyDescent="0.35">
      <c r="C2" s="11"/>
      <c r="D2" s="7" t="s">
        <v>18</v>
      </c>
      <c r="I2" s="17"/>
      <c r="K2" s="43"/>
      <c r="R2" s="6"/>
      <c r="U2" s="6"/>
    </row>
    <row r="3" spans="1:21" s="49" customFormat="1" hidden="1" x14ac:dyDescent="0.3">
      <c r="C3" s="8"/>
      <c r="D3" s="8"/>
      <c r="I3" s="17"/>
      <c r="K3" s="43"/>
      <c r="R3" s="6"/>
      <c r="U3" s="6"/>
    </row>
    <row r="4" spans="1:21" s="49" customFormat="1" ht="19.5" hidden="1" thickBot="1" x14ac:dyDescent="0.35">
      <c r="C4" s="10"/>
      <c r="D4" s="8" t="s">
        <v>19</v>
      </c>
      <c r="I4" s="17"/>
      <c r="K4" s="43"/>
      <c r="R4" s="6"/>
      <c r="U4" s="6"/>
    </row>
    <row r="5" spans="1:21" s="49" customFormat="1" hidden="1" x14ac:dyDescent="0.3">
      <c r="C5" s="8"/>
      <c r="D5" s="8"/>
      <c r="I5" s="17"/>
      <c r="K5" s="43"/>
      <c r="R5" s="6"/>
      <c r="U5" s="6"/>
    </row>
    <row r="6" spans="1:21" s="49" customFormat="1" ht="19.5" hidden="1" thickBot="1" x14ac:dyDescent="0.35">
      <c r="C6" s="12"/>
      <c r="D6" s="8" t="s">
        <v>20</v>
      </c>
      <c r="I6" s="17"/>
      <c r="K6" s="43"/>
      <c r="R6" s="6"/>
      <c r="U6" s="6"/>
    </row>
    <row r="7" spans="1:21" s="49" customFormat="1" hidden="1" x14ac:dyDescent="0.3">
      <c r="C7" s="8"/>
      <c r="D7" s="8"/>
      <c r="I7" s="17"/>
      <c r="K7" s="43"/>
      <c r="R7" s="6"/>
      <c r="U7" s="6"/>
    </row>
    <row r="8" spans="1:21" s="49" customFormat="1" ht="19.5" hidden="1" thickBot="1" x14ac:dyDescent="0.35">
      <c r="C8" s="14"/>
      <c r="D8" s="8" t="s">
        <v>24</v>
      </c>
      <c r="I8" s="17"/>
      <c r="K8" s="43"/>
      <c r="R8" s="6"/>
      <c r="U8" s="6"/>
    </row>
    <row r="9" spans="1:21" s="49" customFormat="1" hidden="1" x14ac:dyDescent="0.3">
      <c r="I9" s="17"/>
      <c r="K9" s="43"/>
      <c r="R9" s="6"/>
      <c r="U9" s="6"/>
    </row>
    <row r="10" spans="1:21" s="49" customFormat="1" x14ac:dyDescent="0.3">
      <c r="A10" s="49" t="s">
        <v>257</v>
      </c>
      <c r="I10" s="17"/>
      <c r="K10" s="43"/>
      <c r="R10" s="6"/>
      <c r="U10" s="6"/>
    </row>
    <row r="11" spans="1:21" s="49" customFormat="1" x14ac:dyDescent="0.3">
      <c r="A11" s="62" t="s">
        <v>258</v>
      </c>
      <c r="B11" s="63"/>
      <c r="C11" s="63"/>
      <c r="D11" s="63"/>
      <c r="I11" s="17"/>
      <c r="K11" s="43"/>
      <c r="R11" s="6"/>
      <c r="U11" s="6"/>
    </row>
    <row r="12" spans="1:21" s="2" customFormat="1" ht="22.5" customHeight="1" x14ac:dyDescent="0.25">
      <c r="A12" s="53" t="s">
        <v>0</v>
      </c>
      <c r="B12" s="53" t="s">
        <v>10</v>
      </c>
      <c r="C12" s="53" t="s">
        <v>1</v>
      </c>
      <c r="D12" s="53" t="s">
        <v>2</v>
      </c>
      <c r="E12" s="53" t="s">
        <v>3</v>
      </c>
      <c r="F12" s="53"/>
      <c r="G12" s="53"/>
      <c r="H12" s="53"/>
      <c r="I12" s="53" t="s">
        <v>9</v>
      </c>
      <c r="J12" s="53" t="s">
        <v>4</v>
      </c>
      <c r="K12" s="56" t="s">
        <v>5</v>
      </c>
      <c r="L12" s="53" t="s">
        <v>6</v>
      </c>
      <c r="M12" s="53" t="s">
        <v>11</v>
      </c>
      <c r="N12" s="59" t="s">
        <v>21</v>
      </c>
      <c r="O12" s="60"/>
      <c r="P12" s="60"/>
      <c r="Q12" s="60"/>
      <c r="R12" s="50" t="s">
        <v>8</v>
      </c>
      <c r="S12" s="53" t="s">
        <v>7</v>
      </c>
      <c r="T12" s="53" t="s">
        <v>23</v>
      </c>
      <c r="U12" s="50" t="s">
        <v>13</v>
      </c>
    </row>
    <row r="13" spans="1:21" s="2" customFormat="1" ht="16.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7"/>
      <c r="L13" s="54"/>
      <c r="M13" s="54"/>
      <c r="N13" s="53" t="s">
        <v>14</v>
      </c>
      <c r="O13" s="53" t="s">
        <v>15</v>
      </c>
      <c r="P13" s="53" t="s">
        <v>16</v>
      </c>
      <c r="Q13" s="53" t="s">
        <v>17</v>
      </c>
      <c r="R13" s="51"/>
      <c r="S13" s="54"/>
      <c r="T13" s="54"/>
      <c r="U13" s="51"/>
    </row>
    <row r="14" spans="1:21" s="2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8"/>
      <c r="L14" s="55"/>
      <c r="M14" s="55"/>
      <c r="N14" s="55"/>
      <c r="O14" s="55"/>
      <c r="P14" s="55"/>
      <c r="Q14" s="55"/>
      <c r="R14" s="52"/>
      <c r="S14" s="55"/>
      <c r="T14" s="55"/>
      <c r="U14" s="52"/>
    </row>
    <row r="15" spans="1:21" x14ac:dyDescent="0.3">
      <c r="A15" s="32">
        <v>1</v>
      </c>
      <c r="B15" s="18" t="s">
        <v>12</v>
      </c>
      <c r="C15" s="18" t="s">
        <v>123</v>
      </c>
      <c r="D15" s="18" t="s">
        <v>124</v>
      </c>
      <c r="E15" s="18" t="s">
        <v>41</v>
      </c>
      <c r="F15" s="37" t="str">
        <f>LEFT(C15,1)</f>
        <v>П</v>
      </c>
      <c r="G15" s="37" t="str">
        <f>LEFT(D15,1)</f>
        <v>А</v>
      </c>
      <c r="H15" s="37" t="str">
        <f>LEFT(E15,1)</f>
        <v>В</v>
      </c>
      <c r="I15" s="22" t="s">
        <v>125</v>
      </c>
      <c r="J15" s="18" t="s">
        <v>112</v>
      </c>
      <c r="K15" s="46">
        <v>10</v>
      </c>
      <c r="L15" s="18" t="s">
        <v>229</v>
      </c>
      <c r="M15" s="35" t="str">
        <f>CONCATENATE(B15,"-",F15,G15,H15,"-",I15)</f>
        <v>Ж-ПАВ-13052003</v>
      </c>
      <c r="N15" s="34">
        <v>14</v>
      </c>
      <c r="O15" s="34">
        <v>16</v>
      </c>
      <c r="P15" s="34">
        <v>26</v>
      </c>
      <c r="Q15" s="34">
        <v>25</v>
      </c>
      <c r="R15" s="15">
        <f>SUM(N15:Q15)</f>
        <v>81</v>
      </c>
      <c r="S15" s="40">
        <v>148</v>
      </c>
      <c r="T15" s="16">
        <f>R15/S15</f>
        <v>0.54729729729729726</v>
      </c>
      <c r="U15" s="61" t="str">
        <f>IF(R15&gt;75%*S15,"Победитель",IF(R15&gt;50%*S15,"Призёр","Участник"))</f>
        <v>Призёр</v>
      </c>
    </row>
    <row r="16" spans="1:21" x14ac:dyDescent="0.3">
      <c r="A16" s="32">
        <v>2</v>
      </c>
      <c r="B16" s="38" t="s">
        <v>12</v>
      </c>
      <c r="C16" s="38" t="s">
        <v>148</v>
      </c>
      <c r="D16" s="38" t="s">
        <v>54</v>
      </c>
      <c r="E16" s="38" t="s">
        <v>76</v>
      </c>
      <c r="F16" s="37" t="str">
        <f>LEFT(C16,1)</f>
        <v>Г</v>
      </c>
      <c r="G16" s="37" t="str">
        <f>LEFT(D16,1)</f>
        <v>М</v>
      </c>
      <c r="H16" s="37" t="str">
        <f>LEFT(E16,1)</f>
        <v>Д</v>
      </c>
      <c r="I16" s="24" t="s">
        <v>160</v>
      </c>
      <c r="J16" s="38" t="s">
        <v>147</v>
      </c>
      <c r="K16" s="24">
        <v>10</v>
      </c>
      <c r="L16" s="38" t="s">
        <v>92</v>
      </c>
      <c r="M16" s="35" t="str">
        <f>CONCATENATE(B16,"-",F16,G16,H16,"-",I16)</f>
        <v>Ж-ГМД-07092003</v>
      </c>
      <c r="N16" s="34">
        <v>6</v>
      </c>
      <c r="O16" s="34">
        <v>12</v>
      </c>
      <c r="P16" s="34">
        <v>33</v>
      </c>
      <c r="Q16" s="34">
        <v>28</v>
      </c>
      <c r="R16" s="15">
        <f>SUM(N16:Q16)</f>
        <v>79</v>
      </c>
      <c r="S16" s="40">
        <v>148</v>
      </c>
      <c r="T16" s="16">
        <f>R16/S16</f>
        <v>0.53378378378378377</v>
      </c>
      <c r="U16" s="61" t="str">
        <f>IF(R16&gt;75%*S16,"Победитель",IF(R16&gt;50%*S16,"Призёр","Участник"))</f>
        <v>Призёр</v>
      </c>
    </row>
    <row r="17" spans="1:21" x14ac:dyDescent="0.3">
      <c r="A17" s="32">
        <v>3</v>
      </c>
      <c r="B17" s="38" t="s">
        <v>26</v>
      </c>
      <c r="C17" s="38" t="s">
        <v>141</v>
      </c>
      <c r="D17" s="38" t="s">
        <v>45</v>
      </c>
      <c r="E17" s="38" t="s">
        <v>48</v>
      </c>
      <c r="F17" s="37" t="str">
        <f>LEFT(C17,1)</f>
        <v>К</v>
      </c>
      <c r="G17" s="37" t="str">
        <f>LEFT(D17,1)</f>
        <v>А</v>
      </c>
      <c r="H17" s="37" t="str">
        <f>LEFT(E17,1)</f>
        <v>Е</v>
      </c>
      <c r="I17" s="24" t="s">
        <v>142</v>
      </c>
      <c r="J17" s="38" t="s">
        <v>134</v>
      </c>
      <c r="K17" s="44">
        <v>10</v>
      </c>
      <c r="L17" s="38" t="s">
        <v>174</v>
      </c>
      <c r="M17" s="35" t="str">
        <f>CONCATENATE(B17,"-",F17,G17,H17,"-",I17)</f>
        <v>М-КАЕ-06052003</v>
      </c>
      <c r="N17" s="34">
        <v>14</v>
      </c>
      <c r="O17" s="34">
        <v>20</v>
      </c>
      <c r="P17" s="34">
        <v>26</v>
      </c>
      <c r="Q17" s="34">
        <v>16</v>
      </c>
      <c r="R17" s="15">
        <f>SUM(N17:Q17)</f>
        <v>76</v>
      </c>
      <c r="S17" s="40">
        <v>148</v>
      </c>
      <c r="T17" s="16">
        <f>R17/S17</f>
        <v>0.51351351351351349</v>
      </c>
      <c r="U17" s="61" t="str">
        <f>IF(R17&gt;75%*S17,"Победитель",IF(R17&gt;50%*S17,"Призёр","Участник"))</f>
        <v>Призёр</v>
      </c>
    </row>
    <row r="18" spans="1:21" x14ac:dyDescent="0.3">
      <c r="A18" s="32">
        <v>4</v>
      </c>
      <c r="B18" s="18" t="s">
        <v>12</v>
      </c>
      <c r="C18" s="19" t="s">
        <v>117</v>
      </c>
      <c r="D18" s="19" t="s">
        <v>54</v>
      </c>
      <c r="E18" s="19" t="s">
        <v>59</v>
      </c>
      <c r="F18" s="37" t="str">
        <f>LEFT(C18,1)</f>
        <v>Д</v>
      </c>
      <c r="G18" s="37" t="str">
        <f>LEFT(D18,1)</f>
        <v>М</v>
      </c>
      <c r="H18" s="37" t="str">
        <f>LEFT(E18,1)</f>
        <v>С</v>
      </c>
      <c r="I18" s="25" t="s">
        <v>118</v>
      </c>
      <c r="J18" s="20" t="s">
        <v>112</v>
      </c>
      <c r="K18" s="46">
        <v>10</v>
      </c>
      <c r="L18" s="19" t="s">
        <v>89</v>
      </c>
      <c r="M18" s="35" t="str">
        <f>CONCATENATE(B18,"-",F18,G18,H18,"-",I18)</f>
        <v>Ж-ДМС-09062003</v>
      </c>
      <c r="N18" s="34">
        <v>8</v>
      </c>
      <c r="O18" s="34">
        <v>9</v>
      </c>
      <c r="P18" s="34">
        <v>27</v>
      </c>
      <c r="Q18" s="34">
        <v>23</v>
      </c>
      <c r="R18" s="15">
        <f>SUM(N18:Q18)</f>
        <v>67</v>
      </c>
      <c r="S18" s="40">
        <v>148</v>
      </c>
      <c r="T18" s="16">
        <f>R18/S18</f>
        <v>0.45270270270270269</v>
      </c>
      <c r="U18" s="61" t="str">
        <f>IF(R18&gt;75%*S18,"Победитель",IF(R18&gt;50%*S18,"Призёр","Участник"))</f>
        <v>Участник</v>
      </c>
    </row>
    <row r="19" spans="1:21" x14ac:dyDescent="0.3">
      <c r="A19" s="32">
        <v>5</v>
      </c>
      <c r="B19" s="38" t="s">
        <v>12</v>
      </c>
      <c r="C19" s="38" t="s">
        <v>146</v>
      </c>
      <c r="D19" s="38" t="s">
        <v>169</v>
      </c>
      <c r="E19" s="38" t="s">
        <v>25</v>
      </c>
      <c r="F19" s="37" t="s">
        <v>200</v>
      </c>
      <c r="G19" s="37" t="s">
        <v>199</v>
      </c>
      <c r="H19" s="37" t="s">
        <v>37</v>
      </c>
      <c r="I19" s="24" t="s">
        <v>201</v>
      </c>
      <c r="J19" s="38" t="s">
        <v>198</v>
      </c>
      <c r="K19" s="44">
        <v>10</v>
      </c>
      <c r="L19" s="38" t="s">
        <v>230</v>
      </c>
      <c r="M19" s="35" t="str">
        <f>CONCATENATE(B19,"-",F19,G19,H19,"-",I19)</f>
        <v>Ж-ЮТВ-22012004</v>
      </c>
      <c r="N19" s="34">
        <v>8</v>
      </c>
      <c r="O19" s="34">
        <v>13</v>
      </c>
      <c r="P19" s="34">
        <v>28</v>
      </c>
      <c r="Q19" s="34">
        <v>16</v>
      </c>
      <c r="R19" s="15">
        <f>SUM(N19:Q19)</f>
        <v>65</v>
      </c>
      <c r="S19" s="40">
        <v>148</v>
      </c>
      <c r="T19" s="16">
        <f>R19/S19</f>
        <v>0.4391891891891892</v>
      </c>
      <c r="U19" s="61" t="str">
        <f>IF(R19&gt;75%*S19,"Победитель",IF(R19&gt;50%*S19,"Призёр","Участник"))</f>
        <v>Участник</v>
      </c>
    </row>
    <row r="20" spans="1:21" x14ac:dyDescent="0.3">
      <c r="A20" s="32">
        <v>6</v>
      </c>
      <c r="B20" s="38" t="s">
        <v>26</v>
      </c>
      <c r="C20" s="38" t="s">
        <v>212</v>
      </c>
      <c r="D20" s="38" t="s">
        <v>178</v>
      </c>
      <c r="E20" s="38" t="s">
        <v>202</v>
      </c>
      <c r="F20" s="37" t="s">
        <v>213</v>
      </c>
      <c r="G20" s="37" t="s">
        <v>33</v>
      </c>
      <c r="H20" s="37" t="s">
        <v>37</v>
      </c>
      <c r="I20" s="24" t="s">
        <v>214</v>
      </c>
      <c r="J20" s="38" t="s">
        <v>207</v>
      </c>
      <c r="K20" s="44">
        <v>10</v>
      </c>
      <c r="L20" s="38" t="s">
        <v>231</v>
      </c>
      <c r="M20" s="35" t="str">
        <f>CONCATENATE(B20,"-",F20,G20,H20,"-",I20)</f>
        <v>М-ЧКВ-08.01.2004</v>
      </c>
      <c r="N20" s="34">
        <v>9</v>
      </c>
      <c r="O20" s="34">
        <v>14</v>
      </c>
      <c r="P20" s="34">
        <v>25</v>
      </c>
      <c r="Q20" s="34">
        <v>17</v>
      </c>
      <c r="R20" s="15">
        <f>SUM(N20:Q20)</f>
        <v>65</v>
      </c>
      <c r="S20" s="40">
        <v>148</v>
      </c>
      <c r="T20" s="16">
        <f>R20/S20</f>
        <v>0.4391891891891892</v>
      </c>
      <c r="U20" s="61" t="str">
        <f>IF(R20&gt;75%*S20,"Победитель",IF(R20&gt;50%*S20,"Призёр","Участник"))</f>
        <v>Участник</v>
      </c>
    </row>
    <row r="21" spans="1:21" x14ac:dyDescent="0.3">
      <c r="A21" s="32">
        <v>7</v>
      </c>
      <c r="B21" s="38" t="s">
        <v>12</v>
      </c>
      <c r="C21" s="38" t="s">
        <v>82</v>
      </c>
      <c r="D21" s="38" t="s">
        <v>93</v>
      </c>
      <c r="E21" s="38" t="s">
        <v>83</v>
      </c>
      <c r="F21" s="37" t="str">
        <f>LEFT(C21,1)</f>
        <v>К</v>
      </c>
      <c r="G21" s="37" t="str">
        <f>LEFT(D21,1)</f>
        <v>В</v>
      </c>
      <c r="H21" s="37" t="str">
        <f>LEFT(E21,1)</f>
        <v>Ю</v>
      </c>
      <c r="I21" s="24" t="s">
        <v>94</v>
      </c>
      <c r="J21" s="38" t="s">
        <v>81</v>
      </c>
      <c r="K21" s="44">
        <v>10</v>
      </c>
      <c r="L21" s="38" t="s">
        <v>234</v>
      </c>
      <c r="M21" s="35" t="str">
        <f>CONCATENATE(B21,"-",F21,G21,H21,"-",I21)</f>
        <v>Ж-КВЮ-08092003</v>
      </c>
      <c r="N21" s="34">
        <v>8</v>
      </c>
      <c r="O21" s="34">
        <v>16</v>
      </c>
      <c r="P21" s="34">
        <v>25</v>
      </c>
      <c r="Q21" s="34">
        <v>13</v>
      </c>
      <c r="R21" s="15">
        <f>SUM(N21:Q21)</f>
        <v>62</v>
      </c>
      <c r="S21" s="40">
        <v>148</v>
      </c>
      <c r="T21" s="16">
        <f>R21/S21</f>
        <v>0.41891891891891891</v>
      </c>
      <c r="U21" s="61" t="str">
        <f>IF(R21&gt;75%*S21,"Победитель",IF(R21&gt;50%*S21,"Призёр","Участник"))</f>
        <v>Участник</v>
      </c>
    </row>
    <row r="22" spans="1:21" x14ac:dyDescent="0.3">
      <c r="A22" s="32">
        <v>8</v>
      </c>
      <c r="B22" s="18" t="s">
        <v>12</v>
      </c>
      <c r="C22" s="18" t="s">
        <v>119</v>
      </c>
      <c r="D22" s="18" t="s">
        <v>52</v>
      </c>
      <c r="E22" s="18" t="s">
        <v>50</v>
      </c>
      <c r="F22" s="37" t="str">
        <f>LEFT(C22,1)</f>
        <v>К</v>
      </c>
      <c r="G22" s="37" t="str">
        <f>LEFT(D22,1)</f>
        <v>Н</v>
      </c>
      <c r="H22" s="37" t="str">
        <f>LEFT(E22,1)</f>
        <v>В</v>
      </c>
      <c r="I22" s="22" t="s">
        <v>120</v>
      </c>
      <c r="J22" s="18" t="s">
        <v>112</v>
      </c>
      <c r="K22" s="46">
        <v>10</v>
      </c>
      <c r="L22" s="18" t="s">
        <v>232</v>
      </c>
      <c r="M22" s="35" t="str">
        <f>CONCATENATE(B22,"-",F22,G22,H22,"-",I22)</f>
        <v>Ж-КНВ-08022004</v>
      </c>
      <c r="N22" s="34">
        <v>10</v>
      </c>
      <c r="O22" s="34">
        <v>8</v>
      </c>
      <c r="P22" s="34">
        <v>29</v>
      </c>
      <c r="Q22" s="34">
        <v>11</v>
      </c>
      <c r="R22" s="15">
        <f>SUM(N22:Q22)</f>
        <v>58</v>
      </c>
      <c r="S22" s="40">
        <v>148</v>
      </c>
      <c r="T22" s="16">
        <f>R22/S22</f>
        <v>0.39189189189189189</v>
      </c>
      <c r="U22" s="61" t="str">
        <f>IF(R22&gt;75%*S22,"Победитель",IF(R22&gt;50%*S22,"Призёр","Участник"))</f>
        <v>Участник</v>
      </c>
    </row>
    <row r="23" spans="1:21" x14ac:dyDescent="0.3">
      <c r="A23" s="32">
        <v>9</v>
      </c>
      <c r="B23" s="38" t="s">
        <v>12</v>
      </c>
      <c r="C23" s="38" t="s">
        <v>149</v>
      </c>
      <c r="D23" s="38" t="s">
        <v>78</v>
      </c>
      <c r="E23" s="38" t="s">
        <v>55</v>
      </c>
      <c r="F23" s="37" t="str">
        <f>LEFT(C23,1)</f>
        <v>Г</v>
      </c>
      <c r="G23" s="37" t="str">
        <f>LEFT(D23,1)</f>
        <v>А</v>
      </c>
      <c r="H23" s="37" t="str">
        <f>LEFT(E23,1)</f>
        <v>М</v>
      </c>
      <c r="I23" s="24" t="s">
        <v>161</v>
      </c>
      <c r="J23" s="38" t="s">
        <v>147</v>
      </c>
      <c r="K23" s="24">
        <v>10</v>
      </c>
      <c r="L23" s="38" t="s">
        <v>95</v>
      </c>
      <c r="M23" s="35" t="str">
        <f>CONCATENATE(B23,"-",F23,G23,H23,"-",I23)</f>
        <v>Ж-ГАМ-30012003</v>
      </c>
      <c r="N23" s="34">
        <v>11</v>
      </c>
      <c r="O23" s="34">
        <v>9</v>
      </c>
      <c r="P23" s="34">
        <v>25</v>
      </c>
      <c r="Q23" s="34">
        <v>13</v>
      </c>
      <c r="R23" s="15">
        <f>SUM(N23:Q23)</f>
        <v>58</v>
      </c>
      <c r="S23" s="40">
        <v>148</v>
      </c>
      <c r="T23" s="16">
        <f>R23/S23</f>
        <v>0.39189189189189189</v>
      </c>
      <c r="U23" s="61" t="str">
        <f>IF(R23&gt;75%*S23,"Победитель",IF(R23&gt;50%*S23,"Призёр","Участник"))</f>
        <v>Участник</v>
      </c>
    </row>
    <row r="24" spans="1:21" x14ac:dyDescent="0.3">
      <c r="A24" s="32">
        <v>10</v>
      </c>
      <c r="B24" s="38" t="s">
        <v>26</v>
      </c>
      <c r="C24" s="38" t="s">
        <v>180</v>
      </c>
      <c r="D24" s="38" t="s">
        <v>181</v>
      </c>
      <c r="E24" s="38" t="s">
        <v>156</v>
      </c>
      <c r="F24" s="37" t="str">
        <f>LEFT(C24,1)</f>
        <v>Н</v>
      </c>
      <c r="G24" s="37" t="str">
        <f>LEFT(D24,1)</f>
        <v>Д</v>
      </c>
      <c r="H24" s="37" t="str">
        <f>LEFT(E24,1)</f>
        <v>О</v>
      </c>
      <c r="I24" s="24">
        <v>5022003</v>
      </c>
      <c r="J24" s="38" t="s">
        <v>177</v>
      </c>
      <c r="K24" s="44">
        <v>10</v>
      </c>
      <c r="L24" s="38" t="s">
        <v>235</v>
      </c>
      <c r="M24" s="35" t="str">
        <f>CONCATENATE(B24,"-",F24,G24,H24,"-",I24)</f>
        <v>М-НДО-5022003</v>
      </c>
      <c r="N24" s="34">
        <v>11</v>
      </c>
      <c r="O24" s="34">
        <v>8</v>
      </c>
      <c r="P24" s="34">
        <v>26</v>
      </c>
      <c r="Q24" s="34">
        <v>11</v>
      </c>
      <c r="R24" s="15">
        <f>SUM(N24:Q24)</f>
        <v>56</v>
      </c>
      <c r="S24" s="40">
        <v>148</v>
      </c>
      <c r="T24" s="16">
        <f>R24/S24</f>
        <v>0.3783783783783784</v>
      </c>
      <c r="U24" s="61" t="str">
        <f>IF(R24&gt;75%*S24,"Победитель",IF(R24&gt;50%*S24,"Призёр","Участник"))</f>
        <v>Участник</v>
      </c>
    </row>
    <row r="25" spans="1:21" x14ac:dyDescent="0.3">
      <c r="A25" s="32">
        <v>11</v>
      </c>
      <c r="B25" s="38" t="s">
        <v>12</v>
      </c>
      <c r="C25" s="38" t="s">
        <v>139</v>
      </c>
      <c r="D25" s="38" t="s">
        <v>75</v>
      </c>
      <c r="E25" s="38" t="s">
        <v>122</v>
      </c>
      <c r="F25" s="37" t="str">
        <f>LEFT(C25,1)</f>
        <v>С</v>
      </c>
      <c r="G25" s="37" t="str">
        <f>LEFT(D25,1)</f>
        <v>В</v>
      </c>
      <c r="H25" s="37" t="str">
        <f>LEFT(E25,1)</f>
        <v>Н</v>
      </c>
      <c r="I25" s="24" t="s">
        <v>140</v>
      </c>
      <c r="J25" s="38" t="s">
        <v>134</v>
      </c>
      <c r="K25" s="44">
        <v>10</v>
      </c>
      <c r="L25" s="38" t="s">
        <v>236</v>
      </c>
      <c r="M25" s="35" t="str">
        <f>CONCATENATE(B25,"-",F25,G25,H25,"-",I25)</f>
        <v>Ж-СВН-27052003</v>
      </c>
      <c r="N25" s="34">
        <v>9</v>
      </c>
      <c r="O25" s="34">
        <v>17</v>
      </c>
      <c r="P25" s="34">
        <v>21</v>
      </c>
      <c r="Q25" s="34">
        <v>3</v>
      </c>
      <c r="R25" s="15">
        <f>SUM(N25:Q25)</f>
        <v>50</v>
      </c>
      <c r="S25" s="40">
        <v>148</v>
      </c>
      <c r="T25" s="16">
        <f>R25/S25</f>
        <v>0.33783783783783783</v>
      </c>
      <c r="U25" s="61" t="str">
        <f>IF(R25&gt;75%*S25,"Победитель",IF(R25&gt;50%*S25,"Призёр","Участник"))</f>
        <v>Участник</v>
      </c>
    </row>
    <row r="26" spans="1:21" x14ac:dyDescent="0.3">
      <c r="A26" s="32">
        <v>12</v>
      </c>
      <c r="B26" s="18" t="s">
        <v>12</v>
      </c>
      <c r="C26" s="18" t="s">
        <v>121</v>
      </c>
      <c r="D26" s="18" t="s">
        <v>36</v>
      </c>
      <c r="E26" s="18" t="s">
        <v>122</v>
      </c>
      <c r="F26" s="37" t="str">
        <f>LEFT(C26,1)</f>
        <v>К</v>
      </c>
      <c r="G26" s="37" t="str">
        <f>LEFT(D26,1)</f>
        <v>А</v>
      </c>
      <c r="H26" s="37" t="str">
        <f>LEFT(E26,1)</f>
        <v>Н</v>
      </c>
      <c r="I26" s="22" t="s">
        <v>91</v>
      </c>
      <c r="J26" s="18" t="s">
        <v>112</v>
      </c>
      <c r="K26" s="46">
        <v>10</v>
      </c>
      <c r="L26" s="18" t="s">
        <v>96</v>
      </c>
      <c r="M26" s="35" t="str">
        <f>CONCATENATE(B26,"-",F26,G26,H26,"-",I26)</f>
        <v>Ж-КАН-22062003</v>
      </c>
      <c r="N26" s="34">
        <v>9</v>
      </c>
      <c r="O26" s="34">
        <v>8</v>
      </c>
      <c r="P26" s="34">
        <v>17</v>
      </c>
      <c r="Q26" s="34">
        <v>15</v>
      </c>
      <c r="R26" s="15">
        <f>SUM(N26:Q26)</f>
        <v>49</v>
      </c>
      <c r="S26" s="40">
        <v>148</v>
      </c>
      <c r="T26" s="16">
        <f>R26/S26</f>
        <v>0.33108108108108109</v>
      </c>
      <c r="U26" s="61" t="str">
        <f>IF(R26&gt;75%*S26,"Победитель",IF(R26&gt;50%*S26,"Призёр","Участник"))</f>
        <v>Участник</v>
      </c>
    </row>
    <row r="27" spans="1:21" x14ac:dyDescent="0.3">
      <c r="A27" s="32">
        <v>13</v>
      </c>
      <c r="B27" s="38" t="s">
        <v>222</v>
      </c>
      <c r="C27" s="38" t="s">
        <v>172</v>
      </c>
      <c r="D27" s="38" t="s">
        <v>44</v>
      </c>
      <c r="E27" s="38" t="s">
        <v>57</v>
      </c>
      <c r="F27" s="37" t="str">
        <f>LEFT(C27,1)</f>
        <v>З</v>
      </c>
      <c r="G27" s="37" t="str">
        <f>LEFT(D27,1)</f>
        <v>М</v>
      </c>
      <c r="H27" s="37" t="str">
        <f>LEFT(E27,1)</f>
        <v>М</v>
      </c>
      <c r="I27" s="24" t="s">
        <v>173</v>
      </c>
      <c r="J27" s="38" t="s">
        <v>168</v>
      </c>
      <c r="K27" s="44" t="s">
        <v>171</v>
      </c>
      <c r="L27" s="38" t="s">
        <v>233</v>
      </c>
      <c r="M27" s="35" t="str">
        <f>CONCATENATE(B27,"-",F27,G27,H27,"-",I27)</f>
        <v>М -ЗММ-16062003</v>
      </c>
      <c r="N27" s="34">
        <v>9</v>
      </c>
      <c r="O27" s="34">
        <v>9</v>
      </c>
      <c r="P27" s="34">
        <v>20</v>
      </c>
      <c r="Q27" s="34">
        <v>8</v>
      </c>
      <c r="R27" s="15">
        <f>SUM(N27:Q27)</f>
        <v>46</v>
      </c>
      <c r="S27" s="40">
        <v>148</v>
      </c>
      <c r="T27" s="16">
        <f>R27/S27</f>
        <v>0.3108108108108108</v>
      </c>
      <c r="U27" s="61" t="str">
        <f>IF(R27&gt;75%*S27,"Победитель",IF(R27&gt;50%*S27,"Призёр","Участник"))</f>
        <v>Участник</v>
      </c>
    </row>
    <row r="28" spans="1:21" x14ac:dyDescent="0.3">
      <c r="A28" s="32">
        <v>14</v>
      </c>
      <c r="B28" s="38" t="s">
        <v>12</v>
      </c>
      <c r="C28" s="38" t="s">
        <v>137</v>
      </c>
      <c r="D28" s="38" t="s">
        <v>54</v>
      </c>
      <c r="E28" s="38" t="s">
        <v>35</v>
      </c>
      <c r="F28" s="37" t="str">
        <f>LEFT(C28,1)</f>
        <v>Б</v>
      </c>
      <c r="G28" s="37" t="str">
        <f>LEFT(D28,1)</f>
        <v>М</v>
      </c>
      <c r="H28" s="37" t="str">
        <f>LEFT(E28,1)</f>
        <v>А</v>
      </c>
      <c r="I28" s="24" t="s">
        <v>138</v>
      </c>
      <c r="J28" s="38" t="s">
        <v>134</v>
      </c>
      <c r="K28" s="44">
        <v>10</v>
      </c>
      <c r="L28" s="38" t="s">
        <v>215</v>
      </c>
      <c r="M28" s="35" t="str">
        <f>CONCATENATE(B28,"-",F28,G28,H28,"-",I28)</f>
        <v>Ж-БМА-20052003</v>
      </c>
      <c r="N28" s="34">
        <v>7</v>
      </c>
      <c r="O28" s="34">
        <v>12</v>
      </c>
      <c r="P28" s="34">
        <v>17</v>
      </c>
      <c r="Q28" s="34">
        <v>8</v>
      </c>
      <c r="R28" s="15">
        <f>SUM(N28:Q28)</f>
        <v>44</v>
      </c>
      <c r="S28" s="40">
        <v>148</v>
      </c>
      <c r="T28" s="16">
        <f>R28/S28</f>
        <v>0.29729729729729731</v>
      </c>
      <c r="U28" s="61" t="str">
        <f>IF(R28&gt;75%*S28,"Победитель",IF(R28&gt;50%*S28,"Призёр","Участник"))</f>
        <v>Участник</v>
      </c>
    </row>
  </sheetData>
  <sheetProtection password="CF7A" sheet="1" objects="1" scenarios="1"/>
  <mergeCells count="22">
    <mergeCell ref="U12:U14"/>
    <mergeCell ref="N13:N14"/>
    <mergeCell ref="O13:O14"/>
    <mergeCell ref="P13:P14"/>
    <mergeCell ref="Q13:Q14"/>
    <mergeCell ref="L12:L14"/>
    <mergeCell ref="M12:M14"/>
    <mergeCell ref="N12:Q12"/>
    <mergeCell ref="R12:R14"/>
    <mergeCell ref="S12:S14"/>
    <mergeCell ref="T12:T14"/>
    <mergeCell ref="F12:F14"/>
    <mergeCell ref="G12:G14"/>
    <mergeCell ref="H12:H14"/>
    <mergeCell ref="I12:I14"/>
    <mergeCell ref="J12:J14"/>
    <mergeCell ref="K12:K14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topLeftCell="A10" zoomScale="70" zoomScaleNormal="70" workbookViewId="0">
      <selection activeCell="N33" sqref="N33"/>
    </sheetView>
  </sheetViews>
  <sheetFormatPr defaultRowHeight="18.75" x14ac:dyDescent="0.3"/>
  <cols>
    <col min="1" max="1" width="7.42578125" style="4" customWidth="1"/>
    <col min="2" max="2" width="6.85546875" style="5" customWidth="1"/>
    <col min="3" max="3" width="20.28515625" style="5" hidden="1" customWidth="1"/>
    <col min="4" max="4" width="18" style="5" hidden="1" customWidth="1"/>
    <col min="5" max="5" width="22.140625" style="5" hidden="1" customWidth="1"/>
    <col min="6" max="8" width="4.140625" style="5" hidden="1" customWidth="1"/>
    <col min="9" max="9" width="14.140625" style="23" hidden="1" customWidth="1"/>
    <col min="10" max="10" width="24.5703125" style="5" customWidth="1"/>
    <col min="11" max="11" width="8.140625" style="48" customWidth="1"/>
    <col min="12" max="12" width="9.42578125" style="5" hidden="1" customWidth="1"/>
    <col min="13" max="13" width="22.28515625" style="4" customWidth="1"/>
    <col min="14" max="14" width="6.140625" style="3" customWidth="1"/>
    <col min="15" max="17" width="6" style="3" customWidth="1"/>
    <col min="18" max="18" width="10.140625" style="13" customWidth="1"/>
    <col min="19" max="19" width="10" style="9" customWidth="1"/>
    <col min="20" max="20" width="10" style="4" customWidth="1"/>
    <col min="21" max="21" width="12.5703125" style="13" customWidth="1"/>
    <col min="22" max="16384" width="9.140625" style="1"/>
  </cols>
  <sheetData>
    <row r="1" spans="1:21" s="49" customFormat="1" hidden="1" x14ac:dyDescent="0.3">
      <c r="I1" s="17"/>
      <c r="K1" s="43"/>
      <c r="R1" s="6"/>
      <c r="U1" s="6"/>
    </row>
    <row r="2" spans="1:21" s="49" customFormat="1" ht="19.5" hidden="1" thickBot="1" x14ac:dyDescent="0.35">
      <c r="C2" s="11"/>
      <c r="D2" s="7" t="s">
        <v>18</v>
      </c>
      <c r="I2" s="17"/>
      <c r="K2" s="43"/>
      <c r="R2" s="6"/>
      <c r="U2" s="6"/>
    </row>
    <row r="3" spans="1:21" s="49" customFormat="1" hidden="1" x14ac:dyDescent="0.3">
      <c r="C3" s="8"/>
      <c r="D3" s="8"/>
      <c r="I3" s="17"/>
      <c r="K3" s="43"/>
      <c r="R3" s="6"/>
      <c r="U3" s="6"/>
    </row>
    <row r="4" spans="1:21" s="49" customFormat="1" ht="19.5" hidden="1" thickBot="1" x14ac:dyDescent="0.35">
      <c r="C4" s="10"/>
      <c r="D4" s="8" t="s">
        <v>19</v>
      </c>
      <c r="I4" s="17"/>
      <c r="K4" s="43"/>
      <c r="R4" s="6"/>
      <c r="U4" s="6"/>
    </row>
    <row r="5" spans="1:21" s="49" customFormat="1" hidden="1" x14ac:dyDescent="0.3">
      <c r="C5" s="8"/>
      <c r="D5" s="8"/>
      <c r="I5" s="17"/>
      <c r="K5" s="43"/>
      <c r="R5" s="6"/>
      <c r="U5" s="6"/>
    </row>
    <row r="6" spans="1:21" s="49" customFormat="1" ht="19.5" hidden="1" thickBot="1" x14ac:dyDescent="0.35">
      <c r="C6" s="12"/>
      <c r="D6" s="8" t="s">
        <v>20</v>
      </c>
      <c r="I6" s="17"/>
      <c r="K6" s="43"/>
      <c r="R6" s="6"/>
      <c r="U6" s="6"/>
    </row>
    <row r="7" spans="1:21" s="49" customFormat="1" hidden="1" x14ac:dyDescent="0.3">
      <c r="C7" s="8"/>
      <c r="D7" s="8"/>
      <c r="I7" s="17"/>
      <c r="K7" s="43"/>
      <c r="R7" s="6"/>
      <c r="U7" s="6"/>
    </row>
    <row r="8" spans="1:21" s="49" customFormat="1" ht="19.5" hidden="1" thickBot="1" x14ac:dyDescent="0.35">
      <c r="C8" s="14"/>
      <c r="D8" s="8" t="s">
        <v>24</v>
      </c>
      <c r="I8" s="17"/>
      <c r="K8" s="43"/>
      <c r="R8" s="6"/>
      <c r="U8" s="6"/>
    </row>
    <row r="9" spans="1:21" s="49" customFormat="1" hidden="1" x14ac:dyDescent="0.3">
      <c r="I9" s="17"/>
      <c r="K9" s="43"/>
      <c r="R9" s="6"/>
      <c r="U9" s="6"/>
    </row>
    <row r="10" spans="1:21" s="49" customFormat="1" x14ac:dyDescent="0.3">
      <c r="A10" s="49" t="s">
        <v>257</v>
      </c>
      <c r="I10" s="17"/>
      <c r="K10" s="43"/>
      <c r="R10" s="6"/>
      <c r="U10" s="6"/>
    </row>
    <row r="11" spans="1:21" s="49" customFormat="1" x14ac:dyDescent="0.3">
      <c r="A11" s="62" t="s">
        <v>258</v>
      </c>
      <c r="B11" s="63"/>
      <c r="C11" s="63"/>
      <c r="D11" s="63"/>
      <c r="I11" s="17"/>
      <c r="K11" s="43"/>
      <c r="R11" s="6"/>
      <c r="U11" s="6"/>
    </row>
    <row r="12" spans="1:21" s="2" customFormat="1" ht="22.5" customHeight="1" x14ac:dyDescent="0.25">
      <c r="A12" s="53" t="s">
        <v>0</v>
      </c>
      <c r="B12" s="53" t="s">
        <v>10</v>
      </c>
      <c r="C12" s="53" t="s">
        <v>1</v>
      </c>
      <c r="D12" s="53" t="s">
        <v>2</v>
      </c>
      <c r="E12" s="53" t="s">
        <v>3</v>
      </c>
      <c r="F12" s="53"/>
      <c r="G12" s="53"/>
      <c r="H12" s="53"/>
      <c r="I12" s="53" t="s">
        <v>9</v>
      </c>
      <c r="J12" s="53" t="s">
        <v>4</v>
      </c>
      <c r="K12" s="56" t="s">
        <v>5</v>
      </c>
      <c r="L12" s="53" t="s">
        <v>6</v>
      </c>
      <c r="M12" s="53" t="s">
        <v>11</v>
      </c>
      <c r="N12" s="59" t="s">
        <v>21</v>
      </c>
      <c r="O12" s="60"/>
      <c r="P12" s="60"/>
      <c r="Q12" s="60"/>
      <c r="R12" s="50" t="s">
        <v>8</v>
      </c>
      <c r="S12" s="53" t="s">
        <v>7</v>
      </c>
      <c r="T12" s="53" t="s">
        <v>23</v>
      </c>
      <c r="U12" s="50" t="s">
        <v>13</v>
      </c>
    </row>
    <row r="13" spans="1:21" s="2" customFormat="1" ht="16.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7"/>
      <c r="L13" s="54"/>
      <c r="M13" s="54"/>
      <c r="N13" s="53" t="s">
        <v>14</v>
      </c>
      <c r="O13" s="53" t="s">
        <v>15</v>
      </c>
      <c r="P13" s="53" t="s">
        <v>16</v>
      </c>
      <c r="Q13" s="53" t="s">
        <v>17</v>
      </c>
      <c r="R13" s="51"/>
      <c r="S13" s="54"/>
      <c r="T13" s="54"/>
      <c r="U13" s="51"/>
    </row>
    <row r="14" spans="1:21" s="2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8"/>
      <c r="L14" s="55"/>
      <c r="M14" s="55"/>
      <c r="N14" s="55"/>
      <c r="O14" s="55"/>
      <c r="P14" s="55"/>
      <c r="Q14" s="55"/>
      <c r="R14" s="52"/>
      <c r="S14" s="55"/>
      <c r="T14" s="55"/>
      <c r="U14" s="52"/>
    </row>
    <row r="15" spans="1:21" x14ac:dyDescent="0.3">
      <c r="A15" s="32">
        <v>1</v>
      </c>
      <c r="B15" s="38" t="s">
        <v>222</v>
      </c>
      <c r="C15" s="38" t="s">
        <v>176</v>
      </c>
      <c r="D15" s="38" t="s">
        <v>71</v>
      </c>
      <c r="E15" s="38" t="s">
        <v>58</v>
      </c>
      <c r="F15" s="37" t="str">
        <f>LEFT(C15,1)</f>
        <v>Р</v>
      </c>
      <c r="G15" s="37" t="str">
        <f>LEFT(D15,1)</f>
        <v>В</v>
      </c>
      <c r="H15" s="37" t="str">
        <f>LEFT(E15,1)</f>
        <v>Д</v>
      </c>
      <c r="I15" s="24" t="s">
        <v>110</v>
      </c>
      <c r="J15" s="38" t="s">
        <v>168</v>
      </c>
      <c r="K15" s="44" t="s">
        <v>175</v>
      </c>
      <c r="L15" s="38" t="s">
        <v>237</v>
      </c>
      <c r="M15" s="35" t="str">
        <f>CONCATENATE(B15,"-",F15,G15,H15,"-",I15)</f>
        <v>М -РВД-27062002</v>
      </c>
      <c r="N15" s="34">
        <v>17</v>
      </c>
      <c r="O15" s="34">
        <v>16</v>
      </c>
      <c r="P15" s="34">
        <v>31</v>
      </c>
      <c r="Q15" s="34">
        <v>27</v>
      </c>
      <c r="R15" s="15">
        <f>SUM(N15:Q15)</f>
        <v>91</v>
      </c>
      <c r="S15" s="40">
        <v>168</v>
      </c>
      <c r="T15" s="16">
        <f>R15/S15</f>
        <v>0.54166666666666663</v>
      </c>
      <c r="U15" s="61" t="str">
        <f>IF(R15&gt;75%*S15,"Победитель",IF(R15&gt;50%*S15,"Призёр","Участник"))</f>
        <v>Призёр</v>
      </c>
    </row>
    <row r="16" spans="1:21" x14ac:dyDescent="0.3">
      <c r="A16" s="32">
        <v>2</v>
      </c>
      <c r="B16" s="38" t="s">
        <v>12</v>
      </c>
      <c r="C16" s="38" t="s">
        <v>150</v>
      </c>
      <c r="D16" s="38" t="s">
        <v>78</v>
      </c>
      <c r="E16" s="38" t="s">
        <v>35</v>
      </c>
      <c r="F16" s="37" t="str">
        <f>LEFT(C16,1)</f>
        <v>Д</v>
      </c>
      <c r="G16" s="37" t="str">
        <f>LEFT(D16,1)</f>
        <v>А</v>
      </c>
      <c r="H16" s="37" t="str">
        <f>LEFT(E16,1)</f>
        <v>А</v>
      </c>
      <c r="I16" s="24" t="s">
        <v>162</v>
      </c>
      <c r="J16" s="38" t="s">
        <v>147</v>
      </c>
      <c r="K16" s="24">
        <v>11</v>
      </c>
      <c r="L16" s="38" t="s">
        <v>60</v>
      </c>
      <c r="M16" s="35" t="str">
        <f>CONCATENATE(B16,"-",F16,G16,H16,"-",I16)</f>
        <v>Ж-ДАА-10062002</v>
      </c>
      <c r="N16" s="34">
        <v>13</v>
      </c>
      <c r="O16" s="34">
        <v>13</v>
      </c>
      <c r="P16" s="34">
        <v>38</v>
      </c>
      <c r="Q16" s="34">
        <v>26</v>
      </c>
      <c r="R16" s="15">
        <f>SUM(N16:Q16)</f>
        <v>90</v>
      </c>
      <c r="S16" s="40">
        <v>168</v>
      </c>
      <c r="T16" s="16">
        <f>R16/S16</f>
        <v>0.5357142857142857</v>
      </c>
      <c r="U16" s="61" t="str">
        <f>IF(R16&gt;75%*S16,"Победитель",IF(R16&gt;50%*S16,"Призёр","Участник"))</f>
        <v>Призёр</v>
      </c>
    </row>
    <row r="17" spans="1:21" x14ac:dyDescent="0.3">
      <c r="A17" s="32">
        <v>3</v>
      </c>
      <c r="B17" s="18" t="s">
        <v>12</v>
      </c>
      <c r="C17" s="18" t="s">
        <v>126</v>
      </c>
      <c r="D17" s="18" t="s">
        <v>40</v>
      </c>
      <c r="E17" s="18" t="s">
        <v>59</v>
      </c>
      <c r="F17" s="37" t="str">
        <f>LEFT(C17,1)</f>
        <v>К</v>
      </c>
      <c r="G17" s="37" t="str">
        <f>LEFT(D17,1)</f>
        <v>Е</v>
      </c>
      <c r="H17" s="37" t="str">
        <f>LEFT(E17,1)</f>
        <v>С</v>
      </c>
      <c r="I17" s="22" t="s">
        <v>127</v>
      </c>
      <c r="J17" s="18" t="s">
        <v>112</v>
      </c>
      <c r="K17" s="46">
        <v>11</v>
      </c>
      <c r="L17" s="18" t="s">
        <v>62</v>
      </c>
      <c r="M17" s="35" t="str">
        <f>CONCATENATE(B17,"-",F17,G17,H17,"-",I17)</f>
        <v>Ж-КЕС-11032002</v>
      </c>
      <c r="N17" s="34">
        <v>16</v>
      </c>
      <c r="O17" s="34">
        <v>16</v>
      </c>
      <c r="P17" s="34">
        <v>31</v>
      </c>
      <c r="Q17" s="34">
        <v>17</v>
      </c>
      <c r="R17" s="15">
        <f>SUM(N17:Q17)</f>
        <v>80</v>
      </c>
      <c r="S17" s="40">
        <v>168</v>
      </c>
      <c r="T17" s="16">
        <f>R17/S17</f>
        <v>0.47619047619047616</v>
      </c>
      <c r="U17" s="61" t="str">
        <f>IF(R17&gt;75%*S17,"Победитель",IF(R17&gt;50%*S17,"Призёр","Участник"))</f>
        <v>Участник</v>
      </c>
    </row>
    <row r="18" spans="1:21" x14ac:dyDescent="0.3">
      <c r="A18" s="32">
        <v>4</v>
      </c>
      <c r="B18" s="38" t="s">
        <v>12</v>
      </c>
      <c r="C18" s="38" t="s">
        <v>132</v>
      </c>
      <c r="D18" s="38" t="s">
        <v>52</v>
      </c>
      <c r="E18" s="38" t="s">
        <v>86</v>
      </c>
      <c r="F18" s="37" t="str">
        <f>LEFT(C18,1)</f>
        <v>К</v>
      </c>
      <c r="G18" s="37" t="str">
        <f>LEFT(D18,1)</f>
        <v>Н</v>
      </c>
      <c r="H18" s="37" t="str">
        <f>LEFT(E18,1)</f>
        <v>О</v>
      </c>
      <c r="I18" s="24" t="s">
        <v>133</v>
      </c>
      <c r="J18" s="38" t="s">
        <v>134</v>
      </c>
      <c r="K18" s="44">
        <v>11</v>
      </c>
      <c r="L18" s="38" t="s">
        <v>240</v>
      </c>
      <c r="M18" s="35" t="str">
        <f>CONCATENATE(B18,"-",F18,G18,H18,"-",I18)</f>
        <v>Ж-КНО-08022002</v>
      </c>
      <c r="N18" s="34">
        <v>12</v>
      </c>
      <c r="O18" s="34">
        <v>18</v>
      </c>
      <c r="P18" s="34">
        <v>34</v>
      </c>
      <c r="Q18" s="34">
        <v>14</v>
      </c>
      <c r="R18" s="15">
        <f>SUM(N18:Q18)</f>
        <v>78</v>
      </c>
      <c r="S18" s="40">
        <v>168</v>
      </c>
      <c r="T18" s="16">
        <f>R18/S18</f>
        <v>0.4642857142857143</v>
      </c>
      <c r="U18" s="61" t="str">
        <f>IF(R18&gt;75%*S18,"Победитель",IF(R18&gt;50%*S18,"Призёр","Участник"))</f>
        <v>Участник</v>
      </c>
    </row>
    <row r="19" spans="1:21" x14ac:dyDescent="0.3">
      <c r="A19" s="32">
        <v>5</v>
      </c>
      <c r="B19" s="38" t="s">
        <v>12</v>
      </c>
      <c r="C19" s="38" t="s">
        <v>182</v>
      </c>
      <c r="D19" s="38" t="s">
        <v>108</v>
      </c>
      <c r="E19" s="38" t="s">
        <v>86</v>
      </c>
      <c r="F19" s="37" t="str">
        <f>LEFT(C19,1)</f>
        <v>Я</v>
      </c>
      <c r="G19" s="37" t="str">
        <f>LEFT(D19,1)</f>
        <v>П</v>
      </c>
      <c r="H19" s="37" t="str">
        <f>LEFT(E19,1)</f>
        <v>О</v>
      </c>
      <c r="I19" s="24">
        <v>5032002</v>
      </c>
      <c r="J19" s="38" t="s">
        <v>177</v>
      </c>
      <c r="K19" s="44">
        <v>11</v>
      </c>
      <c r="L19" s="38" t="s">
        <v>238</v>
      </c>
      <c r="M19" s="35" t="str">
        <f>CONCATENATE(B19,"-",F19,G19,H19,"-",I19)</f>
        <v>Ж-ЯПО-5032002</v>
      </c>
      <c r="N19" s="34">
        <v>13</v>
      </c>
      <c r="O19" s="34">
        <v>14</v>
      </c>
      <c r="P19" s="34">
        <v>33</v>
      </c>
      <c r="Q19" s="34">
        <v>7</v>
      </c>
      <c r="R19" s="15">
        <f>SUM(N19:Q19)</f>
        <v>67</v>
      </c>
      <c r="S19" s="40">
        <v>168</v>
      </c>
      <c r="T19" s="16">
        <f>R19/S19</f>
        <v>0.39880952380952384</v>
      </c>
      <c r="U19" s="61" t="str">
        <f>IF(R19&gt;75%*S19,"Победитель",IF(R19&gt;50%*S19,"Призёр","Участник"))</f>
        <v>Участник</v>
      </c>
    </row>
    <row r="20" spans="1:21" x14ac:dyDescent="0.3">
      <c r="A20" s="32">
        <v>6</v>
      </c>
      <c r="B20" s="18" t="s">
        <v>12</v>
      </c>
      <c r="C20" s="18" t="s">
        <v>130</v>
      </c>
      <c r="D20" s="18" t="s">
        <v>36</v>
      </c>
      <c r="E20" s="18" t="s">
        <v>59</v>
      </c>
      <c r="F20" s="37" t="str">
        <f>LEFT(C20,1)</f>
        <v>М</v>
      </c>
      <c r="G20" s="37" t="str">
        <f>LEFT(D20,1)</f>
        <v>А</v>
      </c>
      <c r="H20" s="37" t="str">
        <f>LEFT(E20,1)</f>
        <v>С</v>
      </c>
      <c r="I20" s="22" t="s">
        <v>131</v>
      </c>
      <c r="J20" s="18" t="s">
        <v>112</v>
      </c>
      <c r="K20" s="46">
        <v>11</v>
      </c>
      <c r="L20" s="18" t="s">
        <v>241</v>
      </c>
      <c r="M20" s="35" t="str">
        <f>CONCATENATE(B20,"-",F20,G20,H20,"-",I20)</f>
        <v>Ж-МАС-28082002</v>
      </c>
      <c r="N20" s="34">
        <v>13</v>
      </c>
      <c r="O20" s="34">
        <v>7</v>
      </c>
      <c r="P20" s="34">
        <v>35</v>
      </c>
      <c r="Q20" s="34">
        <v>11</v>
      </c>
      <c r="R20" s="15">
        <f>SUM(N20:Q20)</f>
        <v>66</v>
      </c>
      <c r="S20" s="40">
        <v>168</v>
      </c>
      <c r="T20" s="16">
        <f>R20/S20</f>
        <v>0.39285714285714285</v>
      </c>
      <c r="U20" s="61" t="str">
        <f>IF(R20&gt;75%*S20,"Победитель",IF(R20&gt;50%*S20,"Призёр","Участник"))</f>
        <v>Участник</v>
      </c>
    </row>
    <row r="21" spans="1:21" x14ac:dyDescent="0.3">
      <c r="A21" s="32">
        <v>7</v>
      </c>
      <c r="B21" s="38" t="s">
        <v>12</v>
      </c>
      <c r="C21" s="38" t="s">
        <v>223</v>
      </c>
      <c r="D21" s="38" t="s">
        <v>54</v>
      </c>
      <c r="E21" s="38" t="s">
        <v>135</v>
      </c>
      <c r="F21" s="37" t="str">
        <f>LEFT(C21,1)</f>
        <v>Ж</v>
      </c>
      <c r="G21" s="37" t="str">
        <f>LEFT(D21,1)</f>
        <v>М</v>
      </c>
      <c r="H21" s="37" t="str">
        <f>LEFT(E21,1)</f>
        <v>В</v>
      </c>
      <c r="I21" s="24" t="s">
        <v>136</v>
      </c>
      <c r="J21" s="38" t="s">
        <v>134</v>
      </c>
      <c r="K21" s="44">
        <v>11</v>
      </c>
      <c r="L21" s="38" t="s">
        <v>242</v>
      </c>
      <c r="M21" s="35" t="str">
        <f>CONCATENATE(B21,"-",F21,G21,H21,"-",I21)</f>
        <v>Ж-ЖМВ-17082002</v>
      </c>
      <c r="N21" s="34">
        <v>11</v>
      </c>
      <c r="O21" s="34">
        <v>12</v>
      </c>
      <c r="P21" s="34">
        <v>37</v>
      </c>
      <c r="Q21" s="34">
        <v>6</v>
      </c>
      <c r="R21" s="15">
        <f>SUM(N21:Q21)</f>
        <v>66</v>
      </c>
      <c r="S21" s="40">
        <v>168</v>
      </c>
      <c r="T21" s="16">
        <f>R21/S21</f>
        <v>0.39285714285714285</v>
      </c>
      <c r="U21" s="61" t="str">
        <f>IF(R21&gt;75%*S21,"Победитель",IF(R21&gt;50%*S21,"Призёр","Участник"))</f>
        <v>Участник</v>
      </c>
    </row>
    <row r="22" spans="1:21" x14ac:dyDescent="0.3">
      <c r="A22" s="32">
        <v>8</v>
      </c>
      <c r="B22" s="38" t="s">
        <v>12</v>
      </c>
      <c r="C22" s="38" t="s">
        <v>97</v>
      </c>
      <c r="D22" s="38" t="s">
        <v>98</v>
      </c>
      <c r="E22" s="38" t="s">
        <v>55</v>
      </c>
      <c r="F22" s="37" t="str">
        <f>LEFT(C22,1)</f>
        <v>Я</v>
      </c>
      <c r="G22" s="37" t="str">
        <f>LEFT(D22,1)</f>
        <v>В</v>
      </c>
      <c r="H22" s="37" t="str">
        <f>LEFT(E22,1)</f>
        <v>М</v>
      </c>
      <c r="I22" s="24" t="s">
        <v>99</v>
      </c>
      <c r="J22" s="38" t="s">
        <v>81</v>
      </c>
      <c r="K22" s="44">
        <v>11</v>
      </c>
      <c r="L22" s="38" t="s">
        <v>244</v>
      </c>
      <c r="M22" s="35" t="str">
        <f>CONCATENATE(B22,"-",F22,G22,H22,"-",I22)</f>
        <v>Ж-ЯВМ-07102002</v>
      </c>
      <c r="N22" s="34">
        <v>14</v>
      </c>
      <c r="O22" s="34">
        <v>12</v>
      </c>
      <c r="P22" s="34">
        <v>31</v>
      </c>
      <c r="Q22" s="34">
        <v>6</v>
      </c>
      <c r="R22" s="15">
        <f>SUM(N22:Q22)</f>
        <v>63</v>
      </c>
      <c r="S22" s="40">
        <v>168</v>
      </c>
      <c r="T22" s="16">
        <f>R22/S22</f>
        <v>0.375</v>
      </c>
      <c r="U22" s="61" t="str">
        <f>IF(R22&gt;75%*S22,"Победитель",IF(R22&gt;50%*S22,"Призёр","Участник"))</f>
        <v>Участник</v>
      </c>
    </row>
    <row r="23" spans="1:21" x14ac:dyDescent="0.3">
      <c r="A23" s="32">
        <v>9</v>
      </c>
      <c r="B23" s="18" t="s">
        <v>26</v>
      </c>
      <c r="C23" s="18" t="s">
        <v>128</v>
      </c>
      <c r="D23" s="18" t="s">
        <v>27</v>
      </c>
      <c r="E23" s="18" t="s">
        <v>49</v>
      </c>
      <c r="F23" s="37" t="str">
        <f>LEFT(C23,1)</f>
        <v>Л</v>
      </c>
      <c r="G23" s="37" t="str">
        <f>LEFT(D23,1)</f>
        <v>Н</v>
      </c>
      <c r="H23" s="37" t="str">
        <f>LEFT(E23,1)</f>
        <v>М</v>
      </c>
      <c r="I23" s="22" t="s">
        <v>129</v>
      </c>
      <c r="J23" s="18" t="s">
        <v>112</v>
      </c>
      <c r="K23" s="46">
        <v>11</v>
      </c>
      <c r="L23" s="18" t="s">
        <v>243</v>
      </c>
      <c r="M23" s="35" t="str">
        <f>CONCATENATE(B23,"-",F23,G23,H23,"-",I23)</f>
        <v>М-ЛНМ-09062002</v>
      </c>
      <c r="N23" s="34">
        <v>11</v>
      </c>
      <c r="O23" s="34">
        <v>12</v>
      </c>
      <c r="P23" s="34">
        <v>26</v>
      </c>
      <c r="Q23" s="34">
        <v>10</v>
      </c>
      <c r="R23" s="15">
        <f>SUM(N23:Q23)</f>
        <v>59</v>
      </c>
      <c r="S23" s="40">
        <v>168</v>
      </c>
      <c r="T23" s="16">
        <f>R23/S23</f>
        <v>0.35119047619047616</v>
      </c>
      <c r="U23" s="61" t="str">
        <f>IF(R23&gt;75%*S23,"Победитель",IF(R23&gt;50%*S23,"Призёр","Участник"))</f>
        <v>Участник</v>
      </c>
    </row>
    <row r="24" spans="1:21" x14ac:dyDescent="0.3">
      <c r="A24" s="32">
        <v>10</v>
      </c>
      <c r="B24" s="38" t="s">
        <v>12</v>
      </c>
      <c r="C24" s="38" t="s">
        <v>195</v>
      </c>
      <c r="D24" s="38" t="s">
        <v>84</v>
      </c>
      <c r="E24" s="38" t="s">
        <v>103</v>
      </c>
      <c r="F24" s="37" t="s">
        <v>56</v>
      </c>
      <c r="G24" s="37" t="s">
        <v>191</v>
      </c>
      <c r="H24" s="37" t="s">
        <v>194</v>
      </c>
      <c r="I24" s="24" t="s">
        <v>163</v>
      </c>
      <c r="J24" s="38" t="s">
        <v>196</v>
      </c>
      <c r="K24" s="44">
        <v>11</v>
      </c>
      <c r="L24" s="38" t="s">
        <v>68</v>
      </c>
      <c r="M24" s="35" t="str">
        <f>CONCATENATE(B24,"-",F24,G24,H24,"-",I24)</f>
        <v>Ж-ЛДИ-13052002</v>
      </c>
      <c r="N24" s="34">
        <v>7</v>
      </c>
      <c r="O24" s="34">
        <v>15</v>
      </c>
      <c r="P24" s="34">
        <v>27</v>
      </c>
      <c r="Q24" s="34">
        <v>7</v>
      </c>
      <c r="R24" s="15">
        <f>SUM(N24:Q24)</f>
        <v>56</v>
      </c>
      <c r="S24" s="40">
        <v>168</v>
      </c>
      <c r="T24" s="16">
        <f>R24/S24</f>
        <v>0.33333333333333331</v>
      </c>
      <c r="U24" s="61" t="str">
        <f>IF(R24&gt;75%*S24,"Победитель",IF(R24&gt;50%*S24,"Призёр","Участник"))</f>
        <v>Участник</v>
      </c>
    </row>
    <row r="25" spans="1:21" x14ac:dyDescent="0.3">
      <c r="A25" s="32">
        <v>11</v>
      </c>
      <c r="B25" s="38" t="s">
        <v>12</v>
      </c>
      <c r="C25" s="33" t="s">
        <v>100</v>
      </c>
      <c r="D25" s="39" t="s">
        <v>101</v>
      </c>
      <c r="E25" s="39" t="s">
        <v>32</v>
      </c>
      <c r="F25" s="37" t="str">
        <f>LEFT(C25,1)</f>
        <v>А</v>
      </c>
      <c r="G25" s="37" t="str">
        <f>LEFT(D25,1)</f>
        <v>А</v>
      </c>
      <c r="H25" s="37" t="str">
        <f>LEFT(E25,1)</f>
        <v>А</v>
      </c>
      <c r="I25" s="28" t="s">
        <v>109</v>
      </c>
      <c r="J25" s="36" t="s">
        <v>102</v>
      </c>
      <c r="K25" s="45">
        <v>11</v>
      </c>
      <c r="L25" s="29" t="s">
        <v>245</v>
      </c>
      <c r="M25" s="35" t="str">
        <f>CONCATENATE(B25,"-",F25,G25,H25,"-",I25)</f>
        <v>Ж-ААА-13012003</v>
      </c>
      <c r="N25" s="34">
        <v>6</v>
      </c>
      <c r="O25" s="34">
        <v>10</v>
      </c>
      <c r="P25" s="34">
        <v>36</v>
      </c>
      <c r="Q25" s="34">
        <v>3</v>
      </c>
      <c r="R25" s="15">
        <f>SUM(N25:Q25)</f>
        <v>55</v>
      </c>
      <c r="S25" s="40">
        <v>168</v>
      </c>
      <c r="T25" s="16">
        <f>R25/S25</f>
        <v>0.32738095238095238</v>
      </c>
      <c r="U25" s="61" t="str">
        <f>IF(R25&gt;75%*S25,"Победитель",IF(R25&gt;50%*S25,"Призёр","Участник"))</f>
        <v>Участник</v>
      </c>
    </row>
    <row r="26" spans="1:21" x14ac:dyDescent="0.3">
      <c r="A26" s="32">
        <v>12</v>
      </c>
      <c r="B26" s="38" t="s">
        <v>12</v>
      </c>
      <c r="C26" s="38" t="s">
        <v>192</v>
      </c>
      <c r="D26" s="38" t="s">
        <v>108</v>
      </c>
      <c r="E26" s="38" t="s">
        <v>59</v>
      </c>
      <c r="F26" s="37" t="s">
        <v>183</v>
      </c>
      <c r="G26" s="37" t="s">
        <v>189</v>
      </c>
      <c r="H26" s="37" t="s">
        <v>22</v>
      </c>
      <c r="I26" s="24" t="s">
        <v>193</v>
      </c>
      <c r="J26" s="38" t="s">
        <v>184</v>
      </c>
      <c r="K26" s="44">
        <v>11</v>
      </c>
      <c r="L26" s="38" t="s">
        <v>239</v>
      </c>
      <c r="M26" s="35" t="str">
        <f>CONCATENATE(B26,"-",F26,G26,H26,"-",I26)</f>
        <v>Ж-ЕПС-11052003</v>
      </c>
      <c r="N26" s="34">
        <v>8</v>
      </c>
      <c r="O26" s="34">
        <v>9</v>
      </c>
      <c r="P26" s="34">
        <v>29</v>
      </c>
      <c r="Q26" s="34">
        <v>7</v>
      </c>
      <c r="R26" s="15">
        <f>SUM(N26:Q26)</f>
        <v>53</v>
      </c>
      <c r="S26" s="40">
        <v>168</v>
      </c>
      <c r="T26" s="16">
        <f>R26/S26</f>
        <v>0.31547619047619047</v>
      </c>
      <c r="U26" s="61" t="str">
        <f>IF(R26&gt;75%*S26,"Победитель",IF(R26&gt;50%*S26,"Призёр","Участник"))</f>
        <v>Участник</v>
      </c>
    </row>
    <row r="27" spans="1:21" x14ac:dyDescent="0.3">
      <c r="A27" s="32">
        <v>13</v>
      </c>
      <c r="B27" s="38" t="s">
        <v>26</v>
      </c>
      <c r="C27" s="38" t="s">
        <v>65</v>
      </c>
      <c r="D27" s="38" t="s">
        <v>66</v>
      </c>
      <c r="E27" s="38" t="s">
        <v>58</v>
      </c>
      <c r="F27" s="37" t="str">
        <f>LEFT(C27,1)</f>
        <v>У</v>
      </c>
      <c r="G27" s="37" t="str">
        <f>LEFT(D27,1)</f>
        <v>Г</v>
      </c>
      <c r="H27" s="37" t="str">
        <f>LEFT(E27,1)</f>
        <v>Д</v>
      </c>
      <c r="I27" s="24" t="s">
        <v>67</v>
      </c>
      <c r="J27" s="38" t="s">
        <v>29</v>
      </c>
      <c r="K27" s="44">
        <v>12</v>
      </c>
      <c r="L27" s="38" t="s">
        <v>64</v>
      </c>
      <c r="M27" s="35" t="str">
        <f>CONCATENATE(B27,"-",F27,G27,H27,"-",I27)</f>
        <v>М-УГД-21122000</v>
      </c>
      <c r="N27" s="34">
        <v>18</v>
      </c>
      <c r="O27" s="34">
        <v>18</v>
      </c>
      <c r="P27" s="34">
        <v>38</v>
      </c>
      <c r="Q27" s="34">
        <v>23</v>
      </c>
      <c r="R27" s="15">
        <f>SUM(N27:Q27)</f>
        <v>97</v>
      </c>
      <c r="S27" s="40">
        <v>168</v>
      </c>
      <c r="T27" s="16">
        <f>R27/S27</f>
        <v>0.57738095238095233</v>
      </c>
      <c r="U27" s="61" t="str">
        <f>IF(R27&gt;75%*S27,"Победитель",IF(R27&gt;50%*S27,"Призёр","Участник"))</f>
        <v>Призёр</v>
      </c>
    </row>
  </sheetData>
  <sheetProtection password="CF7A" sheet="1" objects="1" scenarios="1"/>
  <mergeCells count="22">
    <mergeCell ref="U12:U14"/>
    <mergeCell ref="N13:N14"/>
    <mergeCell ref="O13:O14"/>
    <mergeCell ref="P13:P14"/>
    <mergeCell ref="Q13:Q14"/>
    <mergeCell ref="L12:L14"/>
    <mergeCell ref="M12:M14"/>
    <mergeCell ref="N12:Q12"/>
    <mergeCell ref="R12:R14"/>
    <mergeCell ref="S12:S14"/>
    <mergeCell ref="T12:T14"/>
    <mergeCell ref="F12:F14"/>
    <mergeCell ref="G12:G14"/>
    <mergeCell ref="H12:H14"/>
    <mergeCell ref="I12:I14"/>
    <mergeCell ref="J12:J14"/>
    <mergeCell ref="K12:K14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Биология 7-11</vt:lpstr>
      <vt:lpstr>Биология 7</vt:lpstr>
      <vt:lpstr>Биология 8</vt:lpstr>
      <vt:lpstr>Биология 9</vt:lpstr>
      <vt:lpstr>Биология 10</vt:lpstr>
      <vt:lpstr>Биология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2019-11-29T12:33:12Z</dcterms:modified>
</cp:coreProperties>
</file>